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D:\Zakázky\4341_DPO_Montážní kanály III\PRAC\Rozpočty\Trolejbusy\"/>
    </mc:Choice>
  </mc:AlternateContent>
  <xr:revisionPtr revIDLastSave="0" documentId="13_ncr:1_{2CD53FAB-B289-4DBA-815F-E751C4F9601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Rekapitulace stavby" sheetId="1" r:id="rId1"/>
    <sheet name="01 - SO 10 Stavebně konst..." sheetId="2" r:id="rId2"/>
    <sheet name="02 - SO 20 Elektroinstalace" sheetId="3" r:id="rId3"/>
  </sheets>
  <definedNames>
    <definedName name="_xlnm._FilterDatabase" localSheetId="1" hidden="1">'01 - SO 10 Stavebně konst...'!$C$95:$K$647</definedName>
    <definedName name="_xlnm._FilterDatabase" localSheetId="2" hidden="1">'02 - SO 20 Elektroinstalace'!$C$83:$K$148</definedName>
    <definedName name="_xlnm.Print_Titles" localSheetId="1">'01 - SO 10 Stavebně konst...'!$95:$95</definedName>
    <definedName name="_xlnm.Print_Titles" localSheetId="2">'02 - SO 20 Elektroinstalace'!$83:$83</definedName>
    <definedName name="_xlnm.Print_Titles" localSheetId="0">'Rekapitulace stavby'!$52:$52</definedName>
    <definedName name="_xlnm.Print_Area" localSheetId="1">'01 - SO 10 Stavebně konst...'!$C$4:$J$39,'01 - SO 10 Stavebně konst...'!$C$45:$J$77,'01 - SO 10 Stavebně konst...'!$C$83:$K$647</definedName>
    <definedName name="_xlnm.Print_Area" localSheetId="2">'02 - SO 20 Elektroinstalace'!$C$4:$J$39,'02 - SO 20 Elektroinstalace'!$C$45:$J$65,'02 - SO 20 Elektroinstalace'!$C$71:$K$148</definedName>
    <definedName name="_xlnm.Print_Area" localSheetId="0">'Rekapitulace stavby'!$D$4:$AO$36,'Rekapitulace stavby'!$C$42:$AQ$57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56" i="1"/>
  <c r="J35" i="3"/>
  <c r="AX56" i="1" s="1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F78" i="3"/>
  <c r="E76" i="3"/>
  <c r="F52" i="3"/>
  <c r="E50" i="3"/>
  <c r="J24" i="3"/>
  <c r="E24" i="3"/>
  <c r="J81" i="3" s="1"/>
  <c r="J23" i="3"/>
  <c r="J21" i="3"/>
  <c r="E21" i="3"/>
  <c r="J80" i="3" s="1"/>
  <c r="J20" i="3"/>
  <c r="J18" i="3"/>
  <c r="E18" i="3"/>
  <c r="F81" i="3" s="1"/>
  <c r="J17" i="3"/>
  <c r="J15" i="3"/>
  <c r="E15" i="3"/>
  <c r="F54" i="3" s="1"/>
  <c r="J14" i="3"/>
  <c r="J12" i="3"/>
  <c r="J78" i="3"/>
  <c r="E7" i="3"/>
  <c r="E48" i="3"/>
  <c r="J37" i="2"/>
  <c r="J36" i="2"/>
  <c r="AY55" i="1" s="1"/>
  <c r="J35" i="2"/>
  <c r="AX55" i="1" s="1"/>
  <c r="BI644" i="2"/>
  <c r="BH644" i="2"/>
  <c r="BG644" i="2"/>
  <c r="BF644" i="2"/>
  <c r="T644" i="2"/>
  <c r="T643" i="2" s="1"/>
  <c r="R644" i="2"/>
  <c r="R643" i="2" s="1"/>
  <c r="P644" i="2"/>
  <c r="P643" i="2" s="1"/>
  <c r="BI639" i="2"/>
  <c r="BH639" i="2"/>
  <c r="BG639" i="2"/>
  <c r="BF639" i="2"/>
  <c r="T639" i="2"/>
  <c r="T638" i="2" s="1"/>
  <c r="R639" i="2"/>
  <c r="R638" i="2" s="1"/>
  <c r="P639" i="2"/>
  <c r="P638" i="2" s="1"/>
  <c r="BI634" i="2"/>
  <c r="BH634" i="2"/>
  <c r="BG634" i="2"/>
  <c r="BF634" i="2"/>
  <c r="T634" i="2"/>
  <c r="T633" i="2" s="1"/>
  <c r="R634" i="2"/>
  <c r="R633" i="2" s="1"/>
  <c r="P634" i="2"/>
  <c r="P633" i="2" s="1"/>
  <c r="BI629" i="2"/>
  <c r="BH629" i="2"/>
  <c r="BG629" i="2"/>
  <c r="BF629" i="2"/>
  <c r="T629" i="2"/>
  <c r="R629" i="2"/>
  <c r="P629" i="2"/>
  <c r="BI625" i="2"/>
  <c r="BH625" i="2"/>
  <c r="BG625" i="2"/>
  <c r="BF625" i="2"/>
  <c r="T625" i="2"/>
  <c r="R625" i="2"/>
  <c r="P625" i="2"/>
  <c r="BI612" i="2"/>
  <c r="BH612" i="2"/>
  <c r="BG612" i="2"/>
  <c r="BF612" i="2"/>
  <c r="T612" i="2"/>
  <c r="T611" i="2" s="1"/>
  <c r="R612" i="2"/>
  <c r="R611" i="2" s="1"/>
  <c r="P612" i="2"/>
  <c r="P611" i="2" s="1"/>
  <c r="BI610" i="2"/>
  <c r="BH610" i="2"/>
  <c r="BG610" i="2"/>
  <c r="BF610" i="2"/>
  <c r="T610" i="2"/>
  <c r="R610" i="2"/>
  <c r="P610" i="2"/>
  <c r="BI599" i="2"/>
  <c r="BH599" i="2"/>
  <c r="BG599" i="2"/>
  <c r="BF599" i="2"/>
  <c r="T599" i="2"/>
  <c r="R599" i="2"/>
  <c r="P599" i="2"/>
  <c r="BI595" i="2"/>
  <c r="BH595" i="2"/>
  <c r="BG595" i="2"/>
  <c r="BF595" i="2"/>
  <c r="T595" i="2"/>
  <c r="R595" i="2"/>
  <c r="P595" i="2"/>
  <c r="BI591" i="2"/>
  <c r="BH591" i="2"/>
  <c r="BG591" i="2"/>
  <c r="BF591" i="2"/>
  <c r="T591" i="2"/>
  <c r="R591" i="2"/>
  <c r="P591" i="2"/>
  <c r="BI587" i="2"/>
  <c r="BH587" i="2"/>
  <c r="BG587" i="2"/>
  <c r="BF587" i="2"/>
  <c r="T587" i="2"/>
  <c r="R587" i="2"/>
  <c r="P587" i="2"/>
  <c r="BI583" i="2"/>
  <c r="BH583" i="2"/>
  <c r="BG583" i="2"/>
  <c r="BF583" i="2"/>
  <c r="T583" i="2"/>
  <c r="R583" i="2"/>
  <c r="P583" i="2"/>
  <c r="BI579" i="2"/>
  <c r="BH579" i="2"/>
  <c r="BG579" i="2"/>
  <c r="BF579" i="2"/>
  <c r="T579" i="2"/>
  <c r="R579" i="2"/>
  <c r="P579" i="2"/>
  <c r="BI575" i="2"/>
  <c r="BH575" i="2"/>
  <c r="BG575" i="2"/>
  <c r="BF575" i="2"/>
  <c r="T575" i="2"/>
  <c r="R575" i="2"/>
  <c r="P575" i="2"/>
  <c r="BI571" i="2"/>
  <c r="BH571" i="2"/>
  <c r="BG571" i="2"/>
  <c r="BF571" i="2"/>
  <c r="T571" i="2"/>
  <c r="R571" i="2"/>
  <c r="P571" i="2"/>
  <c r="BI567" i="2"/>
  <c r="BH567" i="2"/>
  <c r="BG567" i="2"/>
  <c r="BF567" i="2"/>
  <c r="T567" i="2"/>
  <c r="R567" i="2"/>
  <c r="P567" i="2"/>
  <c r="BI563" i="2"/>
  <c r="BH563" i="2"/>
  <c r="BG563" i="2"/>
  <c r="BF563" i="2"/>
  <c r="T563" i="2"/>
  <c r="R563" i="2"/>
  <c r="P563" i="2"/>
  <c r="BI559" i="2"/>
  <c r="BH559" i="2"/>
  <c r="BG559" i="2"/>
  <c r="BF559" i="2"/>
  <c r="T559" i="2"/>
  <c r="R559" i="2"/>
  <c r="P559" i="2"/>
  <c r="BI555" i="2"/>
  <c r="BH555" i="2"/>
  <c r="BG555" i="2"/>
  <c r="BF555" i="2"/>
  <c r="T555" i="2"/>
  <c r="R555" i="2"/>
  <c r="P555" i="2"/>
  <c r="BI551" i="2"/>
  <c r="BH551" i="2"/>
  <c r="BG551" i="2"/>
  <c r="BF551" i="2"/>
  <c r="T551" i="2"/>
  <c r="R551" i="2"/>
  <c r="P551" i="2"/>
  <c r="BI547" i="2"/>
  <c r="BH547" i="2"/>
  <c r="BG547" i="2"/>
  <c r="BF547" i="2"/>
  <c r="T547" i="2"/>
  <c r="R547" i="2"/>
  <c r="P547" i="2"/>
  <c r="BI543" i="2"/>
  <c r="BH543" i="2"/>
  <c r="BG543" i="2"/>
  <c r="BF543" i="2"/>
  <c r="T543" i="2"/>
  <c r="R543" i="2"/>
  <c r="P543" i="2"/>
  <c r="BI539" i="2"/>
  <c r="BH539" i="2"/>
  <c r="BG539" i="2"/>
  <c r="BF539" i="2"/>
  <c r="T539" i="2"/>
  <c r="R539" i="2"/>
  <c r="P539" i="2"/>
  <c r="BI535" i="2"/>
  <c r="BH535" i="2"/>
  <c r="BG535" i="2"/>
  <c r="BF535" i="2"/>
  <c r="T535" i="2"/>
  <c r="R535" i="2"/>
  <c r="P535" i="2"/>
  <c r="BI531" i="2"/>
  <c r="BH531" i="2"/>
  <c r="BG531" i="2"/>
  <c r="BF531" i="2"/>
  <c r="T531" i="2"/>
  <c r="R531" i="2"/>
  <c r="P531" i="2"/>
  <c r="BI527" i="2"/>
  <c r="BH527" i="2"/>
  <c r="BG527" i="2"/>
  <c r="BF527" i="2"/>
  <c r="T527" i="2"/>
  <c r="R527" i="2"/>
  <c r="P527" i="2"/>
  <c r="BI525" i="2"/>
  <c r="BH525" i="2"/>
  <c r="BG525" i="2"/>
  <c r="BF525" i="2"/>
  <c r="T525" i="2"/>
  <c r="R525" i="2"/>
  <c r="P525" i="2"/>
  <c r="BI520" i="2"/>
  <c r="BH520" i="2"/>
  <c r="BG520" i="2"/>
  <c r="BF520" i="2"/>
  <c r="T520" i="2"/>
  <c r="R520" i="2"/>
  <c r="P520" i="2"/>
  <c r="BI515" i="2"/>
  <c r="BH515" i="2"/>
  <c r="BG515" i="2"/>
  <c r="BF515" i="2"/>
  <c r="T515" i="2"/>
  <c r="R515" i="2"/>
  <c r="P515" i="2"/>
  <c r="BI511" i="2"/>
  <c r="BH511" i="2"/>
  <c r="BG511" i="2"/>
  <c r="BF511" i="2"/>
  <c r="T511" i="2"/>
  <c r="R511" i="2"/>
  <c r="P511" i="2"/>
  <c r="BI506" i="2"/>
  <c r="BH506" i="2"/>
  <c r="BG506" i="2"/>
  <c r="BF506" i="2"/>
  <c r="T506" i="2"/>
  <c r="R506" i="2"/>
  <c r="P506" i="2"/>
  <c r="BI501" i="2"/>
  <c r="BH501" i="2"/>
  <c r="BG501" i="2"/>
  <c r="BF501" i="2"/>
  <c r="T501" i="2"/>
  <c r="R501" i="2"/>
  <c r="P501" i="2"/>
  <c r="BI496" i="2"/>
  <c r="BH496" i="2"/>
  <c r="BG496" i="2"/>
  <c r="BF496" i="2"/>
  <c r="T496" i="2"/>
  <c r="R496" i="2"/>
  <c r="P496" i="2"/>
  <c r="BI489" i="2"/>
  <c r="BH489" i="2"/>
  <c r="BG489" i="2"/>
  <c r="BF489" i="2"/>
  <c r="T489" i="2"/>
  <c r="R489" i="2"/>
  <c r="P489" i="2"/>
  <c r="BI485" i="2"/>
  <c r="BH485" i="2"/>
  <c r="BG485" i="2"/>
  <c r="BF485" i="2"/>
  <c r="T485" i="2"/>
  <c r="R485" i="2"/>
  <c r="P485" i="2"/>
  <c r="BI480" i="2"/>
  <c r="BH480" i="2"/>
  <c r="BG480" i="2"/>
  <c r="BF480" i="2"/>
  <c r="T480" i="2"/>
  <c r="R480" i="2"/>
  <c r="P480" i="2"/>
  <c r="BI475" i="2"/>
  <c r="BH475" i="2"/>
  <c r="BG475" i="2"/>
  <c r="BF475" i="2"/>
  <c r="T475" i="2"/>
  <c r="R475" i="2"/>
  <c r="P475" i="2"/>
  <c r="BI472" i="2"/>
  <c r="BH472" i="2"/>
  <c r="BG472" i="2"/>
  <c r="BF472" i="2"/>
  <c r="T472" i="2"/>
  <c r="T471" i="2" s="1"/>
  <c r="R472" i="2"/>
  <c r="R471" i="2"/>
  <c r="P472" i="2"/>
  <c r="P471" i="2" s="1"/>
  <c r="BI468" i="2"/>
  <c r="BH468" i="2"/>
  <c r="BG468" i="2"/>
  <c r="BF468" i="2"/>
  <c r="T468" i="2"/>
  <c r="R468" i="2"/>
  <c r="P468" i="2"/>
  <c r="BI465" i="2"/>
  <c r="BH465" i="2"/>
  <c r="BG465" i="2"/>
  <c r="BF465" i="2"/>
  <c r="T465" i="2"/>
  <c r="R465" i="2"/>
  <c r="P465" i="2"/>
  <c r="BI462" i="2"/>
  <c r="BH462" i="2"/>
  <c r="BG462" i="2"/>
  <c r="BF462" i="2"/>
  <c r="T462" i="2"/>
  <c r="R462" i="2"/>
  <c r="P462" i="2"/>
  <c r="BI459" i="2"/>
  <c r="BH459" i="2"/>
  <c r="BG459" i="2"/>
  <c r="BF459" i="2"/>
  <c r="T459" i="2"/>
  <c r="R459" i="2"/>
  <c r="P459" i="2"/>
  <c r="BI456" i="2"/>
  <c r="BH456" i="2"/>
  <c r="BG456" i="2"/>
  <c r="BF456" i="2"/>
  <c r="T456" i="2"/>
  <c r="R456" i="2"/>
  <c r="P456" i="2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12" i="2"/>
  <c r="BH412" i="2"/>
  <c r="BG412" i="2"/>
  <c r="BF412" i="2"/>
  <c r="T412" i="2"/>
  <c r="R412" i="2"/>
  <c r="P412" i="2"/>
  <c r="BI392" i="2"/>
  <c r="BH392" i="2"/>
  <c r="BG392" i="2"/>
  <c r="BF392" i="2"/>
  <c r="T392" i="2"/>
  <c r="R392" i="2"/>
  <c r="P392" i="2"/>
  <c r="BI389" i="2"/>
  <c r="BH389" i="2"/>
  <c r="BG389" i="2"/>
  <c r="BF389" i="2"/>
  <c r="T389" i="2"/>
  <c r="R389" i="2"/>
  <c r="P389" i="2"/>
  <c r="BI386" i="2"/>
  <c r="BH386" i="2"/>
  <c r="BG386" i="2"/>
  <c r="BF386" i="2"/>
  <c r="T386" i="2"/>
  <c r="R386" i="2"/>
  <c r="P386" i="2"/>
  <c r="BI366" i="2"/>
  <c r="BH366" i="2"/>
  <c r="BG366" i="2"/>
  <c r="BF366" i="2"/>
  <c r="T366" i="2"/>
  <c r="R366" i="2"/>
  <c r="P366" i="2"/>
  <c r="BI357" i="2"/>
  <c r="BH357" i="2"/>
  <c r="BG357" i="2"/>
  <c r="BF357" i="2"/>
  <c r="T357" i="2"/>
  <c r="R357" i="2"/>
  <c r="P357" i="2"/>
  <c r="BI353" i="2"/>
  <c r="BH353" i="2"/>
  <c r="BG353" i="2"/>
  <c r="BF353" i="2"/>
  <c r="T353" i="2"/>
  <c r="R353" i="2"/>
  <c r="P353" i="2"/>
  <c r="BI349" i="2"/>
  <c r="BH349" i="2"/>
  <c r="BG349" i="2"/>
  <c r="BF349" i="2"/>
  <c r="T349" i="2"/>
  <c r="R349" i="2"/>
  <c r="P349" i="2"/>
  <c r="BI345" i="2"/>
  <c r="BH345" i="2"/>
  <c r="BG345" i="2"/>
  <c r="BF345" i="2"/>
  <c r="T345" i="2"/>
  <c r="R345" i="2"/>
  <c r="P345" i="2"/>
  <c r="BI342" i="2"/>
  <c r="BH342" i="2"/>
  <c r="BG342" i="2"/>
  <c r="BF342" i="2"/>
  <c r="T342" i="2"/>
  <c r="R342" i="2"/>
  <c r="P342" i="2"/>
  <c r="BI337" i="2"/>
  <c r="BH337" i="2"/>
  <c r="BG337" i="2"/>
  <c r="BF337" i="2"/>
  <c r="T337" i="2"/>
  <c r="R337" i="2"/>
  <c r="P337" i="2"/>
  <c r="BI332" i="2"/>
  <c r="BH332" i="2"/>
  <c r="BG332" i="2"/>
  <c r="BF332" i="2"/>
  <c r="T332" i="2"/>
  <c r="R332" i="2"/>
  <c r="P332" i="2"/>
  <c r="BI321" i="2"/>
  <c r="BH321" i="2"/>
  <c r="BG321" i="2"/>
  <c r="BF321" i="2"/>
  <c r="T321" i="2"/>
  <c r="R321" i="2"/>
  <c r="P321" i="2"/>
  <c r="BI316" i="2"/>
  <c r="BH316" i="2"/>
  <c r="BG316" i="2"/>
  <c r="BF316" i="2"/>
  <c r="T316" i="2"/>
  <c r="R316" i="2"/>
  <c r="P316" i="2"/>
  <c r="BI293" i="2"/>
  <c r="BH293" i="2"/>
  <c r="BG293" i="2"/>
  <c r="BF293" i="2"/>
  <c r="T293" i="2"/>
  <c r="R293" i="2"/>
  <c r="P293" i="2"/>
  <c r="BI281" i="2"/>
  <c r="BH281" i="2"/>
  <c r="BG281" i="2"/>
  <c r="BF281" i="2"/>
  <c r="T281" i="2"/>
  <c r="R281" i="2"/>
  <c r="P281" i="2"/>
  <c r="BI274" i="2"/>
  <c r="BH274" i="2"/>
  <c r="BG274" i="2"/>
  <c r="BF274" i="2"/>
  <c r="T274" i="2"/>
  <c r="R274" i="2"/>
  <c r="P274" i="2"/>
  <c r="BI264" i="2"/>
  <c r="BH264" i="2"/>
  <c r="BG264" i="2"/>
  <c r="BF264" i="2"/>
  <c r="T264" i="2"/>
  <c r="R264" i="2"/>
  <c r="P264" i="2"/>
  <c r="BI257" i="2"/>
  <c r="BH257" i="2"/>
  <c r="BG257" i="2"/>
  <c r="BF257" i="2"/>
  <c r="T257" i="2"/>
  <c r="R257" i="2"/>
  <c r="P257" i="2"/>
  <c r="BI240" i="2"/>
  <c r="BH240" i="2"/>
  <c r="BG240" i="2"/>
  <c r="BF240" i="2"/>
  <c r="T240" i="2"/>
  <c r="R240" i="2"/>
  <c r="P240" i="2"/>
  <c r="BI235" i="2"/>
  <c r="BH235" i="2"/>
  <c r="BG235" i="2"/>
  <c r="BF235" i="2"/>
  <c r="T235" i="2"/>
  <c r="R235" i="2"/>
  <c r="P235" i="2"/>
  <c r="BI230" i="2"/>
  <c r="BH230" i="2"/>
  <c r="BG230" i="2"/>
  <c r="BF230" i="2"/>
  <c r="T230" i="2"/>
  <c r="R230" i="2"/>
  <c r="P230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07" i="2"/>
  <c r="BH207" i="2"/>
  <c r="BG207" i="2"/>
  <c r="BF207" i="2"/>
  <c r="T207" i="2"/>
  <c r="R207" i="2"/>
  <c r="P207" i="2"/>
  <c r="BI202" i="2"/>
  <c r="BH202" i="2"/>
  <c r="BG202" i="2"/>
  <c r="BF202" i="2"/>
  <c r="T202" i="2"/>
  <c r="R202" i="2"/>
  <c r="P202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79" i="2"/>
  <c r="BH179" i="2"/>
  <c r="BG179" i="2"/>
  <c r="BF179" i="2"/>
  <c r="T179" i="2"/>
  <c r="R179" i="2"/>
  <c r="P179" i="2"/>
  <c r="BI173" i="2"/>
  <c r="BH173" i="2"/>
  <c r="BG173" i="2"/>
  <c r="BF173" i="2"/>
  <c r="T173" i="2"/>
  <c r="R173" i="2"/>
  <c r="P173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19" i="2"/>
  <c r="BH119" i="2"/>
  <c r="BG119" i="2"/>
  <c r="BF119" i="2"/>
  <c r="T119" i="2"/>
  <c r="R119" i="2"/>
  <c r="P119" i="2"/>
  <c r="BI109" i="2"/>
  <c r="BH109" i="2"/>
  <c r="BG109" i="2"/>
  <c r="BF109" i="2"/>
  <c r="T109" i="2"/>
  <c r="R109" i="2"/>
  <c r="P109" i="2"/>
  <c r="BI99" i="2"/>
  <c r="BH99" i="2"/>
  <c r="BG99" i="2"/>
  <c r="BF99" i="2"/>
  <c r="T99" i="2"/>
  <c r="R99" i="2"/>
  <c r="P99" i="2"/>
  <c r="F90" i="2"/>
  <c r="E88" i="2"/>
  <c r="F52" i="2"/>
  <c r="E50" i="2"/>
  <c r="J24" i="2"/>
  <c r="E24" i="2"/>
  <c r="J93" i="2" s="1"/>
  <c r="J23" i="2"/>
  <c r="J21" i="2"/>
  <c r="E21" i="2"/>
  <c r="J54" i="2" s="1"/>
  <c r="J20" i="2"/>
  <c r="J18" i="2"/>
  <c r="E18" i="2"/>
  <c r="F55" i="2" s="1"/>
  <c r="J17" i="2"/>
  <c r="J15" i="2"/>
  <c r="E15" i="2"/>
  <c r="F54" i="2" s="1"/>
  <c r="J14" i="2"/>
  <c r="J12" i="2"/>
  <c r="J90" i="2" s="1"/>
  <c r="E7" i="2"/>
  <c r="E48" i="2"/>
  <c r="L50" i="1"/>
  <c r="AM50" i="1"/>
  <c r="AM49" i="1"/>
  <c r="L49" i="1"/>
  <c r="AM47" i="1"/>
  <c r="L47" i="1"/>
  <c r="L45" i="1"/>
  <c r="L44" i="1"/>
  <c r="BK147" i="3"/>
  <c r="BK140" i="3"/>
  <c r="J128" i="3"/>
  <c r="J111" i="3"/>
  <c r="J99" i="3"/>
  <c r="BK583" i="2"/>
  <c r="BK501" i="2"/>
  <c r="J264" i="2"/>
  <c r="BK141" i="3"/>
  <c r="J130" i="3"/>
  <c r="BK123" i="3"/>
  <c r="J108" i="3"/>
  <c r="BK93" i="3"/>
  <c r="J543" i="2"/>
  <c r="BK453" i="2"/>
  <c r="BK349" i="2"/>
  <c r="BK123" i="2"/>
  <c r="BK132" i="3"/>
  <c r="BK112" i="3"/>
  <c r="BK559" i="2"/>
  <c r="J353" i="2"/>
  <c r="J127" i="3"/>
  <c r="BK118" i="3"/>
  <c r="BK103" i="3"/>
  <c r="J599" i="2"/>
  <c r="J485" i="2"/>
  <c r="J257" i="2"/>
  <c r="J123" i="2"/>
  <c r="J101" i="3"/>
  <c r="BK89" i="3"/>
  <c r="BK625" i="2"/>
  <c r="BK571" i="2"/>
  <c r="J547" i="2"/>
  <c r="BK468" i="2"/>
  <c r="J332" i="2"/>
  <c r="J230" i="2"/>
  <c r="BK150" i="2"/>
  <c r="J100" i="3"/>
  <c r="BK551" i="2"/>
  <c r="J480" i="2"/>
  <c r="J386" i="2"/>
  <c r="BK202" i="2"/>
  <c r="J629" i="2"/>
  <c r="J462" i="2"/>
  <c r="BK342" i="2"/>
  <c r="J162" i="2"/>
  <c r="BK148" i="3"/>
  <c r="J144" i="3"/>
  <c r="J132" i="3"/>
  <c r="BK120" i="3"/>
  <c r="BK102" i="3"/>
  <c r="BK634" i="2"/>
  <c r="BK543" i="2"/>
  <c r="BK496" i="2"/>
  <c r="J140" i="3"/>
  <c r="BK134" i="3"/>
  <c r="BK117" i="3"/>
  <c r="J104" i="3"/>
  <c r="J563" i="2"/>
  <c r="BK366" i="2"/>
  <c r="J207" i="2"/>
  <c r="J129" i="2"/>
  <c r="BK131" i="3"/>
  <c r="BK575" i="2"/>
  <c r="J451" i="2"/>
  <c r="BK113" i="3"/>
  <c r="J92" i="3"/>
  <c r="BK531" i="2"/>
  <c r="BK459" i="2"/>
  <c r="BK126" i="2"/>
  <c r="BK105" i="3"/>
  <c r="J93" i="3"/>
  <c r="BK639" i="2"/>
  <c r="J575" i="2"/>
  <c r="BK525" i="2"/>
  <c r="BK353" i="2"/>
  <c r="J321" i="2"/>
  <c r="J216" i="2"/>
  <c r="J99" i="2"/>
  <c r="J96" i="3"/>
  <c r="BK629" i="2"/>
  <c r="BK511" i="2"/>
  <c r="J452" i="2"/>
  <c r="J173" i="2"/>
  <c r="BK109" i="2"/>
  <c r="J501" i="2"/>
  <c r="BK451" i="2"/>
  <c r="J240" i="2"/>
  <c r="J155" i="2"/>
  <c r="J147" i="3"/>
  <c r="J138" i="3"/>
  <c r="J131" i="3"/>
  <c r="BK109" i="3"/>
  <c r="BK94" i="3"/>
  <c r="J571" i="2"/>
  <c r="J506" i="2"/>
  <c r="J366" i="2"/>
  <c r="J143" i="3"/>
  <c r="J129" i="3"/>
  <c r="BK116" i="3"/>
  <c r="BK107" i="3"/>
  <c r="BK92" i="3"/>
  <c r="BK567" i="2"/>
  <c r="BK475" i="2"/>
  <c r="BK386" i="2"/>
  <c r="J274" i="2"/>
  <c r="BK194" i="2"/>
  <c r="J134" i="2"/>
  <c r="BK126" i="3"/>
  <c r="BK110" i="3"/>
  <c r="BK456" i="2"/>
  <c r="J179" i="2"/>
  <c r="J125" i="3"/>
  <c r="BK98" i="3"/>
  <c r="BK87" i="3"/>
  <c r="J525" i="2"/>
  <c r="J475" i="2"/>
  <c r="J197" i="2"/>
  <c r="BK121" i="3"/>
  <c r="BK100" i="3"/>
  <c r="J91" i="3"/>
  <c r="J634" i="2"/>
  <c r="J559" i="2"/>
  <c r="J496" i="2"/>
  <c r="BK337" i="2"/>
  <c r="BK240" i="2"/>
  <c r="BK173" i="2"/>
  <c r="BK91" i="3"/>
  <c r="BK595" i="2"/>
  <c r="J459" i="2"/>
  <c r="BK293" i="2"/>
  <c r="BK145" i="2"/>
  <c r="J527" i="2"/>
  <c r="J293" i="2"/>
  <c r="BK207" i="2"/>
  <c r="BK99" i="2"/>
  <c r="BK145" i="3"/>
  <c r="J142" i="3"/>
  <c r="J135" i="3"/>
  <c r="BK124" i="3"/>
  <c r="J106" i="3"/>
  <c r="J89" i="3"/>
  <c r="BK515" i="2"/>
  <c r="J392" i="2"/>
  <c r="BK144" i="3"/>
  <c r="J136" i="3"/>
  <c r="J113" i="3"/>
  <c r="J105" i="3"/>
  <c r="J90" i="3"/>
  <c r="BK535" i="2"/>
  <c r="J389" i="2"/>
  <c r="BK321" i="2"/>
  <c r="BK134" i="2"/>
  <c r="J134" i="3"/>
  <c r="J123" i="3"/>
  <c r="BK104" i="3"/>
  <c r="J465" i="2"/>
  <c r="BK274" i="2"/>
  <c r="BK129" i="3"/>
  <c r="J121" i="3"/>
  <c r="BK108" i="3"/>
  <c r="J625" i="2"/>
  <c r="J489" i="2"/>
  <c r="J453" i="2"/>
  <c r="BK155" i="2"/>
  <c r="J118" i="3"/>
  <c r="J95" i="3"/>
  <c r="BK644" i="2"/>
  <c r="J587" i="2"/>
  <c r="J535" i="2"/>
  <c r="BK489" i="2"/>
  <c r="J349" i="2"/>
  <c r="BK257" i="2"/>
  <c r="J202" i="2"/>
  <c r="BK88" i="3"/>
  <c r="BK579" i="2"/>
  <c r="BK462" i="2"/>
  <c r="BK332" i="2"/>
  <c r="J150" i="2"/>
  <c r="BK547" i="2"/>
  <c r="J412" i="2"/>
  <c r="J213" i="2"/>
  <c r="J145" i="2"/>
  <c r="BK146" i="3"/>
  <c r="J137" i="3"/>
  <c r="J110" i="3"/>
  <c r="J97" i="3"/>
  <c r="J591" i="2"/>
  <c r="J511" i="2"/>
  <c r="BK235" i="2"/>
  <c r="J141" i="3"/>
  <c r="BK133" i="3"/>
  <c r="J126" i="3"/>
  <c r="J103" i="3"/>
  <c r="BK612" i="2"/>
  <c r="J551" i="2"/>
  <c r="BK465" i="2"/>
  <c r="BK213" i="2"/>
  <c r="J157" i="2"/>
  <c r="J133" i="3"/>
  <c r="BK125" i="3"/>
  <c r="J109" i="3"/>
  <c r="BK480" i="2"/>
  <c r="J337" i="2"/>
  <c r="J146" i="3"/>
  <c r="J120" i="3"/>
  <c r="J107" i="3"/>
  <c r="BK95" i="3"/>
  <c r="J583" i="2"/>
  <c r="J468" i="2"/>
  <c r="BK216" i="2"/>
  <c r="BK106" i="3"/>
  <c r="BK96" i="3"/>
  <c r="J88" i="3"/>
  <c r="J579" i="2"/>
  <c r="BK555" i="2"/>
  <c r="J520" i="2"/>
  <c r="BK412" i="2"/>
  <c r="J219" i="2"/>
  <c r="BK162" i="2"/>
  <c r="AS54" i="1"/>
  <c r="BK392" i="2"/>
  <c r="BK230" i="2"/>
  <c r="J137" i="2"/>
  <c r="J555" i="2"/>
  <c r="BK485" i="2"/>
  <c r="BK389" i="2"/>
  <c r="BK179" i="2"/>
  <c r="J109" i="2"/>
  <c r="J145" i="3"/>
  <c r="BK127" i="3"/>
  <c r="J612" i="2"/>
  <c r="BK452" i="2"/>
  <c r="BK138" i="3"/>
  <c r="BK111" i="3"/>
  <c r="J610" i="2"/>
  <c r="BK357" i="2"/>
  <c r="BK119" i="2"/>
  <c r="J122" i="3"/>
  <c r="J567" i="2"/>
  <c r="J357" i="2"/>
  <c r="J194" i="2"/>
  <c r="J124" i="3"/>
  <c r="J116" i="3"/>
  <c r="J644" i="2"/>
  <c r="BK129" i="2"/>
  <c r="J94" i="3"/>
  <c r="J595" i="2"/>
  <c r="J531" i="2"/>
  <c r="J345" i="2"/>
  <c r="J126" i="2"/>
  <c r="BK527" i="2"/>
  <c r="BK316" i="2"/>
  <c r="BK587" i="2"/>
  <c r="BK281" i="2"/>
  <c r="J148" i="3"/>
  <c r="BK143" i="3"/>
  <c r="BK136" i="3"/>
  <c r="BK122" i="3"/>
  <c r="BK610" i="2"/>
  <c r="BK345" i="2"/>
  <c r="BK142" i="3"/>
  <c r="BK137" i="3"/>
  <c r="BK128" i="3"/>
  <c r="J112" i="3"/>
  <c r="J98" i="3"/>
  <c r="BK591" i="2"/>
  <c r="BK506" i="2"/>
  <c r="BK219" i="2"/>
  <c r="BK135" i="3"/>
  <c r="BK130" i="3"/>
  <c r="J119" i="3"/>
  <c r="J102" i="3"/>
  <c r="J316" i="2"/>
  <c r="BK157" i="2"/>
  <c r="J117" i="3"/>
  <c r="BK97" i="3"/>
  <c r="J639" i="2"/>
  <c r="BK520" i="2"/>
  <c r="J472" i="2"/>
  <c r="J235" i="2"/>
  <c r="BK119" i="3"/>
  <c r="BK99" i="3"/>
  <c r="BK90" i="3"/>
  <c r="BK599" i="2"/>
  <c r="BK563" i="2"/>
  <c r="BK539" i="2"/>
  <c r="BK472" i="2"/>
  <c r="J281" i="2"/>
  <c r="BK197" i="2"/>
  <c r="BK137" i="2"/>
  <c r="BK101" i="3"/>
  <c r="J87" i="3"/>
  <c r="J539" i="2"/>
  <c r="J342" i="2"/>
  <c r="J119" i="2"/>
  <c r="J515" i="2"/>
  <c r="J456" i="2"/>
  <c r="BK264" i="2"/>
  <c r="BK98" i="2" l="1"/>
  <c r="P144" i="2"/>
  <c r="BK201" i="2"/>
  <c r="J201" i="2" s="1"/>
  <c r="J64" i="2" s="1"/>
  <c r="P201" i="2"/>
  <c r="T450" i="2"/>
  <c r="BK156" i="2"/>
  <c r="J156" i="2" s="1"/>
  <c r="J63" i="2" s="1"/>
  <c r="R256" i="2"/>
  <c r="P526" i="2"/>
  <c r="T98" i="2"/>
  <c r="P156" i="2"/>
  <c r="T156" i="2"/>
  <c r="R201" i="2"/>
  <c r="R450" i="2"/>
  <c r="BK526" i="2"/>
  <c r="J526" i="2" s="1"/>
  <c r="J70" i="2" s="1"/>
  <c r="P624" i="2"/>
  <c r="P623" i="2"/>
  <c r="P98" i="2"/>
  <c r="R144" i="2"/>
  <c r="R156" i="2"/>
  <c r="T201" i="2"/>
  <c r="P450" i="2"/>
  <c r="P474" i="2"/>
  <c r="T474" i="2"/>
  <c r="R624" i="2"/>
  <c r="R623" i="2" s="1"/>
  <c r="T256" i="2"/>
  <c r="R474" i="2"/>
  <c r="R98" i="2"/>
  <c r="T144" i="2"/>
  <c r="P256" i="2"/>
  <c r="BK474" i="2"/>
  <c r="J474" i="2" s="1"/>
  <c r="J69" i="2" s="1"/>
  <c r="T526" i="2"/>
  <c r="T624" i="2"/>
  <c r="T623" i="2" s="1"/>
  <c r="BK144" i="2"/>
  <c r="J144" i="2" s="1"/>
  <c r="J62" i="2" s="1"/>
  <c r="BK256" i="2"/>
  <c r="J256" i="2" s="1"/>
  <c r="J65" i="2" s="1"/>
  <c r="BK450" i="2"/>
  <c r="J450" i="2" s="1"/>
  <c r="J66" i="2" s="1"/>
  <c r="R526" i="2"/>
  <c r="BK624" i="2"/>
  <c r="J624" i="2" s="1"/>
  <c r="J73" i="2" s="1"/>
  <c r="BK86" i="3"/>
  <c r="J86" i="3"/>
  <c r="J61" i="3" s="1"/>
  <c r="P86" i="3"/>
  <c r="P85" i="3"/>
  <c r="R86" i="3"/>
  <c r="R85" i="3"/>
  <c r="T86" i="3"/>
  <c r="T85" i="3"/>
  <c r="BK115" i="3"/>
  <c r="J115" i="3" s="1"/>
  <c r="J63" i="3" s="1"/>
  <c r="P115" i="3"/>
  <c r="P114" i="3" s="1"/>
  <c r="R115" i="3"/>
  <c r="R114" i="3" s="1"/>
  <c r="T115" i="3"/>
  <c r="T114" i="3"/>
  <c r="BK139" i="3"/>
  <c r="J139" i="3" s="1"/>
  <c r="J64" i="3" s="1"/>
  <c r="P139" i="3"/>
  <c r="R139" i="3"/>
  <c r="T139" i="3"/>
  <c r="E86" i="2"/>
  <c r="BE129" i="2"/>
  <c r="BE157" i="2"/>
  <c r="BE173" i="2"/>
  <c r="BE216" i="2"/>
  <c r="BE257" i="2"/>
  <c r="BE316" i="2"/>
  <c r="BE349" i="2"/>
  <c r="BE353" i="2"/>
  <c r="BE357" i="2"/>
  <c r="BE386" i="2"/>
  <c r="BE496" i="2"/>
  <c r="BE520" i="2"/>
  <c r="BE525" i="2"/>
  <c r="BE567" i="2"/>
  <c r="BE571" i="2"/>
  <c r="BE575" i="2"/>
  <c r="BE595" i="2"/>
  <c r="BE599" i="2"/>
  <c r="BE610" i="2"/>
  <c r="J52" i="2"/>
  <c r="F92" i="2"/>
  <c r="BE99" i="2"/>
  <c r="BE194" i="2"/>
  <c r="BE197" i="2"/>
  <c r="BE219" i="2"/>
  <c r="BE281" i="2"/>
  <c r="BE366" i="2"/>
  <c r="BE625" i="2"/>
  <c r="BE644" i="2"/>
  <c r="BK633" i="2"/>
  <c r="J633" i="2" s="1"/>
  <c r="J74" i="2" s="1"/>
  <c r="BK643" i="2"/>
  <c r="J643" i="2" s="1"/>
  <c r="J76" i="2" s="1"/>
  <c r="F55" i="3"/>
  <c r="BE90" i="3"/>
  <c r="BE95" i="3"/>
  <c r="BE123" i="2"/>
  <c r="BE145" i="2"/>
  <c r="BE235" i="2"/>
  <c r="BE392" i="2"/>
  <c r="BE451" i="2"/>
  <c r="BE452" i="2"/>
  <c r="BE453" i="2"/>
  <c r="BE462" i="2"/>
  <c r="BE465" i="2"/>
  <c r="BE475" i="2"/>
  <c r="BE551" i="2"/>
  <c r="BE583" i="2"/>
  <c r="BE591" i="2"/>
  <c r="BK611" i="2"/>
  <c r="J611" i="2" s="1"/>
  <c r="J71" i="2" s="1"/>
  <c r="J55" i="3"/>
  <c r="BE87" i="3"/>
  <c r="BE98" i="3"/>
  <c r="BE100" i="3"/>
  <c r="BE107" i="3"/>
  <c r="BE111" i="3"/>
  <c r="BE117" i="3"/>
  <c r="BE120" i="3"/>
  <c r="J55" i="2"/>
  <c r="F93" i="2"/>
  <c r="BE150" i="2"/>
  <c r="BE162" i="2"/>
  <c r="BE213" i="2"/>
  <c r="BE321" i="2"/>
  <c r="BE332" i="2"/>
  <c r="BE337" i="2"/>
  <c r="BE389" i="2"/>
  <c r="BE456" i="2"/>
  <c r="BE506" i="2"/>
  <c r="BE511" i="2"/>
  <c r="BE539" i="2"/>
  <c r="BE543" i="2"/>
  <c r="BE547" i="2"/>
  <c r="BE579" i="2"/>
  <c r="BE612" i="2"/>
  <c r="BE634" i="2"/>
  <c r="J52" i="3"/>
  <c r="F80" i="3"/>
  <c r="BE94" i="3"/>
  <c r="BE106" i="3"/>
  <c r="BE110" i="3"/>
  <c r="BE121" i="3"/>
  <c r="BE122" i="3"/>
  <c r="BE126" i="3"/>
  <c r="BE130" i="3"/>
  <c r="BE119" i="2"/>
  <c r="BE134" i="2"/>
  <c r="BE207" i="2"/>
  <c r="BE459" i="2"/>
  <c r="E74" i="3"/>
  <c r="BE91" i="3"/>
  <c r="BE93" i="3"/>
  <c r="BE97" i="3"/>
  <c r="BE108" i="3"/>
  <c r="BE124" i="3"/>
  <c r="BE129" i="3"/>
  <c r="BE134" i="3"/>
  <c r="J92" i="2"/>
  <c r="BE109" i="2"/>
  <c r="BE126" i="2"/>
  <c r="BE137" i="2"/>
  <c r="BE155" i="2"/>
  <c r="BE179" i="2"/>
  <c r="BE202" i="2"/>
  <c r="BE240" i="2"/>
  <c r="BE264" i="2"/>
  <c r="BE293" i="2"/>
  <c r="BE342" i="2"/>
  <c r="BE345" i="2"/>
  <c r="BE472" i="2"/>
  <c r="BE501" i="2"/>
  <c r="BE515" i="2"/>
  <c r="BE535" i="2"/>
  <c r="BE639" i="2"/>
  <c r="BK638" i="2"/>
  <c r="J638" i="2"/>
  <c r="J75" i="2" s="1"/>
  <c r="BE89" i="3"/>
  <c r="BE99" i="3"/>
  <c r="BE101" i="3"/>
  <c r="BE102" i="3"/>
  <c r="BE104" i="3"/>
  <c r="BE109" i="3"/>
  <c r="BE125" i="3"/>
  <c r="BE127" i="3"/>
  <c r="BE132" i="3"/>
  <c r="BE135" i="3"/>
  <c r="BE136" i="3"/>
  <c r="BE137" i="3"/>
  <c r="BE138" i="3"/>
  <c r="BE142" i="3"/>
  <c r="BE230" i="2"/>
  <c r="BE274" i="2"/>
  <c r="BE412" i="2"/>
  <c r="BE468" i="2"/>
  <c r="BE480" i="2"/>
  <c r="BE485" i="2"/>
  <c r="BE489" i="2"/>
  <c r="BE527" i="2"/>
  <c r="BE531" i="2"/>
  <c r="BE555" i="2"/>
  <c r="BE559" i="2"/>
  <c r="BE563" i="2"/>
  <c r="BE587" i="2"/>
  <c r="BE629" i="2"/>
  <c r="BK471" i="2"/>
  <c r="J471" i="2" s="1"/>
  <c r="J67" i="2" s="1"/>
  <c r="J54" i="3"/>
  <c r="BE88" i="3"/>
  <c r="BE92" i="3"/>
  <c r="BE96" i="3"/>
  <c r="BE103" i="3"/>
  <c r="BE105" i="3"/>
  <c r="BE112" i="3"/>
  <c r="BE113" i="3"/>
  <c r="BE116" i="3"/>
  <c r="BE118" i="3"/>
  <c r="BE119" i="3"/>
  <c r="BE123" i="3"/>
  <c r="BE128" i="3"/>
  <c r="BE131" i="3"/>
  <c r="BE133" i="3"/>
  <c r="BE140" i="3"/>
  <c r="BE141" i="3"/>
  <c r="BE143" i="3"/>
  <c r="BE144" i="3"/>
  <c r="BE145" i="3"/>
  <c r="BE146" i="3"/>
  <c r="BE147" i="3"/>
  <c r="BE148" i="3"/>
  <c r="F36" i="2"/>
  <c r="BC55" i="1" s="1"/>
  <c r="J34" i="3"/>
  <c r="AW56" i="1" s="1"/>
  <c r="F36" i="3"/>
  <c r="BC56" i="1" s="1"/>
  <c r="F34" i="3"/>
  <c r="BA56" i="1" s="1"/>
  <c r="F34" i="2"/>
  <c r="BA55" i="1" s="1"/>
  <c r="F37" i="3"/>
  <c r="BD56" i="1" s="1"/>
  <c r="J34" i="2"/>
  <c r="AW55" i="1" s="1"/>
  <c r="F35" i="3"/>
  <c r="BB56" i="1" s="1"/>
  <c r="F37" i="2"/>
  <c r="BD55" i="1" s="1"/>
  <c r="F35" i="2"/>
  <c r="BB55" i="1" s="1"/>
  <c r="P473" i="2" l="1"/>
  <c r="R97" i="2"/>
  <c r="R84" i="3"/>
  <c r="P84" i="3"/>
  <c r="AU56" i="1"/>
  <c r="R473" i="2"/>
  <c r="P97" i="2"/>
  <c r="T97" i="2"/>
  <c r="T84" i="3"/>
  <c r="T473" i="2"/>
  <c r="BK97" i="2"/>
  <c r="J97" i="2" s="1"/>
  <c r="J60" i="2" s="1"/>
  <c r="J98" i="2"/>
  <c r="J61" i="2" s="1"/>
  <c r="BK623" i="2"/>
  <c r="J623" i="2" s="1"/>
  <c r="J72" i="2" s="1"/>
  <c r="BK473" i="2"/>
  <c r="J473" i="2" s="1"/>
  <c r="J68" i="2" s="1"/>
  <c r="BK85" i="3"/>
  <c r="J85" i="3"/>
  <c r="J60" i="3" s="1"/>
  <c r="BK114" i="3"/>
  <c r="J114" i="3"/>
  <c r="J62" i="3" s="1"/>
  <c r="F33" i="3"/>
  <c r="AZ56" i="1" s="1"/>
  <c r="BC54" i="1"/>
  <c r="AY54" i="1" s="1"/>
  <c r="BB54" i="1"/>
  <c r="W31" i="1" s="1"/>
  <c r="BA54" i="1"/>
  <c r="AW54" i="1" s="1"/>
  <c r="AK30" i="1" s="1"/>
  <c r="BD54" i="1"/>
  <c r="W33" i="1" s="1"/>
  <c r="J33" i="3"/>
  <c r="AV56" i="1" s="1"/>
  <c r="AT56" i="1" s="1"/>
  <c r="J33" i="2"/>
  <c r="AV55" i="1" s="1"/>
  <c r="AT55" i="1" s="1"/>
  <c r="F33" i="2"/>
  <c r="AZ55" i="1" s="1"/>
  <c r="P96" i="2" l="1"/>
  <c r="AU55" i="1" s="1"/>
  <c r="AU54" i="1" s="1"/>
  <c r="R96" i="2"/>
  <c r="T96" i="2"/>
  <c r="BK96" i="2"/>
  <c r="J96" i="2" s="1"/>
  <c r="J30" i="2" s="1"/>
  <c r="AG55" i="1" s="1"/>
  <c r="AN55" i="1" s="1"/>
  <c r="BK84" i="3"/>
  <c r="J84" i="3"/>
  <c r="J59" i="3"/>
  <c r="AZ54" i="1"/>
  <c r="AV54" i="1" s="1"/>
  <c r="AK29" i="1" s="1"/>
  <c r="AX54" i="1"/>
  <c r="W32" i="1"/>
  <c r="W30" i="1"/>
  <c r="J59" i="2" l="1"/>
  <c r="J39" i="2"/>
  <c r="W29" i="1"/>
  <c r="AT54" i="1"/>
  <c r="J30" i="3"/>
  <c r="AG56" i="1" s="1"/>
  <c r="AN56" i="1" s="1"/>
  <c r="J39" i="3" l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<sst xmlns="http://schemas.openxmlformats.org/spreadsheetml/2006/main" count="6911" uniqueCount="853">
  <si>
    <t>Export Komplet</t>
  </si>
  <si>
    <t>VZ</t>
  </si>
  <si>
    <t>2.0</t>
  </si>
  <si>
    <t>ZAMOK</t>
  </si>
  <si>
    <t>False</t>
  </si>
  <si>
    <t>{d02163cb-b690-4609-896e-a438121aa73f}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</si>
  <si>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</si>
  <si>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</si>
  <si>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</si>
  <si>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</si>
  <si>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</si>
  <si>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</si>
  <si>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</si>
  <si>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</si>
  <si>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</si>
  <si>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</si>
  <si>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</si>
  <si>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Montážní kanály v areálech DPO III - Areál trolejbusy Ostrava - Hala I a III - Rekonstrukce montážnívch kanálů</t>
  </si>
  <si>
    <t>KSO:</t>
  </si>
  <si>
    <t/>
  </si>
  <si>
    <t>CC-CZ:</t>
  </si>
  <si>
    <t>Místo:</t>
  </si>
  <si>
    <t xml:space="preserve"> </t>
  </si>
  <si>
    <t>Datum:</t>
  </si>
  <si>
    <t>29. 5. 2020</t>
  </si>
  <si>
    <t>Zadavatel:</t>
  </si>
  <si>
    <t>IČ:</t>
  </si>
  <si>
    <t>Dopravní podnik Ostrava a.s.</t>
  </si>
  <si>
    <t>DIČ:</t>
  </si>
  <si>
    <t>Uchazeč:</t>
  </si>
  <si>
    <t>Vyplň údaj</t>
  </si>
  <si>
    <t>Projektant:</t>
  </si>
  <si>
    <t>Projekt HTL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</si>
  <si>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</si>
  <si>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</si>
  <si>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</si>
  <si>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</si>
  <si>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</si>
  <si>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</si>
  <si>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</si>
  <si>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</si>
  <si>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</si>
  <si>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</si>
  <si>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</si>
  <si>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</si>
  <si>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</si>
  <si>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</si>
  <si>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</si>
  <si>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</si>
  <si>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</si>
  <si>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</si>
  <si>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</si>
  <si>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</si>
  <si>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</si>
  <si>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</si>
  <si>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</si>
  <si>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</si>
  <si>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</si>
  <si>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</si>
  <si>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</si>
  <si>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</si>
  <si>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</si>
  <si>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</si>
  <si>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</si>
  <si>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</si>
  <si>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</si>
  <si>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</si>
  <si>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</si>
  <si>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</si>
  <si>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</si>
  <si>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</si>
  <si>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</si>
  <si>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</si>
  <si>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</si>
  <si>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</si>
  <si>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</si>
  <si>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</si>
  <si>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10 Stavebně konstrukční řešení</t>
  </si>
  <si>
    <t>STA</t>
  </si>
  <si>
    <t>1</t>
  </si>
  <si>
    <t>{492de986-0f64-45b3-995f-48f1b2ce20eb}</t>
  </si>
  <si>
    <t>2</t>
  </si>
  <si>
    <t>02</t>
  </si>
  <si>
    <t>SO 20 Elektroinstalace</t>
  </si>
  <si>
    <t>{f308f8d0-43c7-4840-ad1e-e2b49bf407ad}</t>
  </si>
  <si>
    <t>KRYCÍ LIST SOUPISU PRACÍ</t>
  </si>
  <si>
    <t>Objekt:</t>
  </si>
  <si>
    <t>01 - SO 10 Stavebně konstrukční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</si>
  <si>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</si>
  <si>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</si>
  <si>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</si>
  <si>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</si>
  <si>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</si>
  <si>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</si>
  <si>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</si>
  <si>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</si>
  <si>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</si>
  <si>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</si>
  <si>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</si>
  <si>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</si>
  <si>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</si>
  <si>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</si>
  <si>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</si>
  <si>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</si>
  <si>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</si>
  <si>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</si>
  <si>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</si>
  <si>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</si>
  <si>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</si>
  <si>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</si>
  <si>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</si>
  <si>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</si>
  <si>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</si>
  <si>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</si>
  <si>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</si>
  <si>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</si>
  <si>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</si>
  <si>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</si>
  <si>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</si>
  <si>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</si>
  <si>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</si>
  <si>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</si>
  <si>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</si>
  <si>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</si>
  <si>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</si>
  <si>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</si>
  <si>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</si>
  <si>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131253102</t>
  </si>
  <si>
    <t>Hloubení jam nezapažených v hornině třídy těžitelnosti I, skupiny 3 objem do 50 m3 strojně v omezeném prostoru</t>
  </si>
  <si>
    <t>m3</t>
  </si>
  <si>
    <t>4</t>
  </si>
  <si>
    <t>VV</t>
  </si>
  <si>
    <t>"45% výkopů"</t>
  </si>
  <si>
    <t>"Hala I - montážní kanál na stopě č.4 "</t>
  </si>
  <si>
    <t>"prohloubení pod vybouranou podlahou"</t>
  </si>
  <si>
    <t>0,25*41,34*0,45</t>
  </si>
  <si>
    <t>"pro montážní kanál"</t>
  </si>
  <si>
    <t>1,352*11,3*3,3*0,45</t>
  </si>
  <si>
    <t>"pro jímku"</t>
  </si>
  <si>
    <t>0,53*1,35*3*0,45</t>
  </si>
  <si>
    <t>Součet</t>
  </si>
  <si>
    <t>131351302</t>
  </si>
  <si>
    <t>Hloubení jam nezapažených v hornině třídy těžitelnosti II, skupiny 4 objem do 50 m3 strojně v omezeném prostoru</t>
  </si>
  <si>
    <t>3</t>
  </si>
  <si>
    <t>162751117</t>
  </si>
  <si>
    <t>Vodorovné přemístění do 10000 m výkopku/sypaniny z horniny třídy těžitelnosti I, skupiny 1 až 3</t>
  </si>
  <si>
    <t>6</t>
  </si>
  <si>
    <t>"odvoz přebytečné zeminy na skládku"</t>
  </si>
  <si>
    <t>28,304*2</t>
  </si>
  <si>
    <t>171251201</t>
  </si>
  <si>
    <t>Uložení sypaniny na skládky nebo meziskládky</t>
  </si>
  <si>
    <t>8</t>
  </si>
  <si>
    <t>56,608</t>
  </si>
  <si>
    <t>5</t>
  </si>
  <si>
    <t>171201221</t>
  </si>
  <si>
    <t>Poplatek za uložení na skládce (skládkovné) zeminy a kamení</t>
  </si>
  <si>
    <t>t</t>
  </si>
  <si>
    <t>10</t>
  </si>
  <si>
    <t>56,608*1,7</t>
  </si>
  <si>
    <t>174151101</t>
  </si>
  <si>
    <t>Zásyp jam, šachet rýh nebo kolem objektů sypaninou se zhutněním</t>
  </si>
  <si>
    <t>12</t>
  </si>
  <si>
    <t>"obsyp kanálu drceným kamenivem"</t>
  </si>
  <si>
    <t>1,35*0,75*11,3*2+0,53*0,7*1,5*2</t>
  </si>
  <si>
    <t>7</t>
  </si>
  <si>
    <t>M</t>
  </si>
  <si>
    <t>58343959</t>
  </si>
  <si>
    <t>kamenivo drcené hrubé frakce 0/63</t>
  </si>
  <si>
    <t>14</t>
  </si>
  <si>
    <t>23,996*2*1,1</t>
  </si>
  <si>
    <t>181951112</t>
  </si>
  <si>
    <t>Úprava pláně v hornině třídy těžitelnosti I, skupiny 1 až 3 se zhutněním</t>
  </si>
  <si>
    <t>m2</t>
  </si>
  <si>
    <t>16</t>
  </si>
  <si>
    <t>"pod podlahou"</t>
  </si>
  <si>
    <t>41,34-1,85*10,75</t>
  </si>
  <si>
    <t>"pod podkladním betonem"</t>
  </si>
  <si>
    <t>10,9*2,15</t>
  </si>
  <si>
    <t>Zakládání</t>
  </si>
  <si>
    <t>9</t>
  </si>
  <si>
    <t>274313511</t>
  </si>
  <si>
    <t>Základové pásy z betonu tř. C 12/15</t>
  </si>
  <si>
    <t>18</t>
  </si>
  <si>
    <t>"zabetonování prostoru mezi novým kanálem a stávajícím základem"</t>
  </si>
  <si>
    <t>1,35*0,525*2,15</t>
  </si>
  <si>
    <t>274351121</t>
  </si>
  <si>
    <t>Zřízení bednění základových pasů rovného</t>
  </si>
  <si>
    <t>20</t>
  </si>
  <si>
    <t>1,35*0,525*2</t>
  </si>
  <si>
    <t>11</t>
  </si>
  <si>
    <t>274351122</t>
  </si>
  <si>
    <t>Odstranění bednění základových pasů rovného</t>
  </si>
  <si>
    <t>22</t>
  </si>
  <si>
    <t>Svislé a kompletní konstrukce</t>
  </si>
  <si>
    <t>346271114</t>
  </si>
  <si>
    <t>Přizdívky z cihel betonových tl 140 mm</t>
  </si>
  <si>
    <t>24</t>
  </si>
  <si>
    <t>"ochrana izolace nového kanálu a jímky"</t>
  </si>
  <si>
    <t>1,55*(2,1+10,75*2)+0,53*1,15*2</t>
  </si>
  <si>
    <t>13</t>
  </si>
  <si>
    <t>380326132</t>
  </si>
  <si>
    <t>Kompletní konstrukce ČOV, nádrží ze ŽB se zvýšenými nároky na prostředí tř. C 30/37 XC2, XD2, XA2 - Cl 0,2-Dmax 22-S3 tl 300 mm</t>
  </si>
  <si>
    <t>26</t>
  </si>
  <si>
    <t>"dobetonování horní části stěn kanálů"</t>
  </si>
  <si>
    <t>0,445*0,2*11,15*2+0,25*0,1*1,05</t>
  </si>
  <si>
    <t>"Hala I - montážní kanál na stopě č.1"</t>
  </si>
  <si>
    <t>0,45*0,2*22,5*2+0,25*0,1*0,95</t>
  </si>
  <si>
    <t>"Hala III- montážní kanál na stopě č.1"</t>
  </si>
  <si>
    <t>(0,473*0,2+0,073*0,3)*13,05*2+0,25*0,1*0,945*2</t>
  </si>
  <si>
    <t>"Hala III - montážní kanál na stopě č.3 "</t>
  </si>
  <si>
    <t>(0,473*0,2+0,073*0,31)*13,05*2+0,25*0,1*0,945*2</t>
  </si>
  <si>
    <t>380326133</t>
  </si>
  <si>
    <t>Kompletní konstrukce ČOV, nádrží ze ŽB se zvýšenými nároky na prostředí tř. C 30/37 XC2, XD2, XA2 - Cl 0,2-Dmax 22-S3 tl nad 300 mm</t>
  </si>
  <si>
    <t>28</t>
  </si>
  <si>
    <t>"nový kanál"</t>
  </si>
  <si>
    <t>1,85*1,75*10,75+0,53*0,91*1,85</t>
  </si>
  <si>
    <t>-0,51*0,55*0,55-0,96*1,5*10,5-0,3*6*0,45*2-0,3*6*0,25*2</t>
  </si>
  <si>
    <t>380356231</t>
  </si>
  <si>
    <t>Bednění kompletních konstrukcí ČOV, nádrží nebo vodojemů neomítaných ploch rovinných zřízení</t>
  </si>
  <si>
    <t>30</t>
  </si>
  <si>
    <t>"zvenku" 1,75*(1,85+10,75*2)+0,53*(0,91*2+1,85*2)</t>
  </si>
  <si>
    <t>"zevnitř" 0,55*0,5*4+1,53*(10,5*2+0,96)+0,3*6*8+0,3*0,45*4+0,3*0,25*4</t>
  </si>
  <si>
    <t>0,2*11,15*4+2*0,1*1,05</t>
  </si>
  <si>
    <t>0,2*22,5*4+2*0,1*0,95</t>
  </si>
  <si>
    <t>(0,41+0,073)*13,05*2+2*0,1*0,945*2</t>
  </si>
  <si>
    <t>(0,42+0,073)*13,05*2+2*0,1*0,945*2</t>
  </si>
  <si>
    <t>380356232</t>
  </si>
  <si>
    <t>Bednění kompletních konstrukcí ČOV, nádrží nebo vodojemů neomítaných ploch rovinných odstranění</t>
  </si>
  <si>
    <t>32</t>
  </si>
  <si>
    <t>147,276</t>
  </si>
  <si>
    <t>380361006</t>
  </si>
  <si>
    <t>Výztuž kompletních konstrukcí ČOV, nádrží nebo vodojemů z betonářské oceli 10 505</t>
  </si>
  <si>
    <t>34</t>
  </si>
  <si>
    <t>1,9158</t>
  </si>
  <si>
    <t>Úpravy povrchů, podlahy a osazování výplní</t>
  </si>
  <si>
    <t>631311123</t>
  </si>
  <si>
    <t>Mazanina tl do 120 mm z betonu prostého bez zvýšených nároků na prostředí tř. C 12/15</t>
  </si>
  <si>
    <t>36</t>
  </si>
  <si>
    <t>"podkladní beton"</t>
  </si>
  <si>
    <t>0,115*10,9*2,15+0,5*0,35*2,15*2</t>
  </si>
  <si>
    <t>19</t>
  </si>
  <si>
    <t>631311235</t>
  </si>
  <si>
    <t>Mazanina tl do 240 mm z betonu prostého se zvýšenými nároky na prostředí tř. C 30/37 XC2, XD2, XA2</t>
  </si>
  <si>
    <t>38</t>
  </si>
  <si>
    <t>"vč. prořezání dilatačních spar 5x5m do 1/3 tl. desky"</t>
  </si>
  <si>
    <t>"obnovení podlahy"</t>
  </si>
  <si>
    <t>0,2*(41,34-1,85*10,75)</t>
  </si>
  <si>
    <t>631319013</t>
  </si>
  <si>
    <t>Příplatek k mazanině tl do 240 mm za přehlazení povrchu</t>
  </si>
  <si>
    <t>40</t>
  </si>
  <si>
    <t>4,291</t>
  </si>
  <si>
    <t>631319203</t>
  </si>
  <si>
    <t>Příplatek k mazaninám za přidání ocelových vláken (drátkobeton) pro objemové vyztužení 22 kg/m3</t>
  </si>
  <si>
    <t>42</t>
  </si>
  <si>
    <t>633992111</t>
  </si>
  <si>
    <t>Odmaštění betonových podlah od olejových nánosů</t>
  </si>
  <si>
    <t>44</t>
  </si>
  <si>
    <t>"očištění dna kanálů a jímek od olejových nánosů"</t>
  </si>
  <si>
    <t>9,4*1,05+0,5*0,5+0,55*0,5*4</t>
  </si>
  <si>
    <t>20,5*1,05+0,5*0,5+0,55*0,5*4</t>
  </si>
  <si>
    <t>9,55*1,09+0,5*0,5+0,55*0,5*4</t>
  </si>
  <si>
    <t>23</t>
  </si>
  <si>
    <t>633992111a</t>
  </si>
  <si>
    <t>Odmaštění betonových stěn od olejových nánosů</t>
  </si>
  <si>
    <t>46</t>
  </si>
  <si>
    <t>"očištění stěn kanálů od olejových nánosů"</t>
  </si>
  <si>
    <t>1,55*12,55*2-1,5*1,3*0,5*4+0,2*1,09*2+0,25*5,95*8+0,47*0,25*4+0,25*0,25*4</t>
  </si>
  <si>
    <t>635111242</t>
  </si>
  <si>
    <t>Násyp pod podlahy z hrubého kameniva 0-32 se zhutněním</t>
  </si>
  <si>
    <t>48</t>
  </si>
  <si>
    <t>0,3*(41,34-1,85*10,75)</t>
  </si>
  <si>
    <t>25</t>
  </si>
  <si>
    <t>63-R1-napojení</t>
  </si>
  <si>
    <t>Úprava styčné spáry mezi novým a stávajícím betonem - očištění, odmaštění, zdrsnění, spojovací můstek</t>
  </si>
  <si>
    <t>50</t>
  </si>
  <si>
    <t>"dobetonování stěn stávajícího kanálu"</t>
  </si>
  <si>
    <t>0,445*10,9*2+0,25*1,85</t>
  </si>
  <si>
    <t>"napojení nového kanálu na stávající"</t>
  </si>
  <si>
    <t>0,445*1,5*2+0,25*1,85</t>
  </si>
  <si>
    <t>"dobetonování stěn kanálu"</t>
  </si>
  <si>
    <t>0,45*22,5*2+0,25*0,95</t>
  </si>
  <si>
    <t>(0,473+0,41)*13,05*2+0,25*0,945*2</t>
  </si>
  <si>
    <t>(0,473+0,42)*13,05*2+0,25*0,945*2</t>
  </si>
  <si>
    <t>Ostatní konstrukce a práce, bourání</t>
  </si>
  <si>
    <t>931994142</t>
  </si>
  <si>
    <t>Těsnění dilatační spáry betonové konstrukce polyuretanovým tmelem do pl 4,0 cm2</t>
  </si>
  <si>
    <t>m</t>
  </si>
  <si>
    <t>52</t>
  </si>
  <si>
    <t>"mezi podlahou a kanálem"</t>
  </si>
  <si>
    <t>10,75*2+1,85+0,75*2</t>
  </si>
  <si>
    <t>"mezi podlahou a energokanálem"</t>
  </si>
  <si>
    <t>11,64</t>
  </si>
  <si>
    <t>27</t>
  </si>
  <si>
    <t>952901221</t>
  </si>
  <si>
    <t>Vyčištění budov průmyslových objektů při jakékoliv výšce podlaží</t>
  </si>
  <si>
    <t>54</t>
  </si>
  <si>
    <t>"Hala I - montážní kanál na stopě č.4"</t>
  </si>
  <si>
    <t>5*25</t>
  </si>
  <si>
    <t>15*5</t>
  </si>
  <si>
    <t>953312122</t>
  </si>
  <si>
    <t>Vložky do svislých dilatačních spár z extrudovaných polystyrénových desek tl 20 mm</t>
  </si>
  <si>
    <t>56</t>
  </si>
  <si>
    <t>0,2*(10,75*2+1,85+0,75*2)</t>
  </si>
  <si>
    <t>11,64*0,2</t>
  </si>
  <si>
    <t>29</t>
  </si>
  <si>
    <t>953965124</t>
  </si>
  <si>
    <t>Kotevní šroub pro chemické kotvy M 12 dl 300 mm</t>
  </si>
  <si>
    <t>kus</t>
  </si>
  <si>
    <t>58</t>
  </si>
  <si>
    <t>"pro 4/Z"</t>
  </si>
  <si>
    <t>"pro 5/Z"</t>
  </si>
  <si>
    <t>"pro 9/Z"</t>
  </si>
  <si>
    <t>"pro 13/Z"</t>
  </si>
  <si>
    <t>"pro 17/Z"</t>
  </si>
  <si>
    <t>961055111</t>
  </si>
  <si>
    <t>Bourání základů ze ŽB</t>
  </si>
  <si>
    <t>60</t>
  </si>
  <si>
    <t>"bourání kcí ve výkopu - 10% výkopů"</t>
  </si>
  <si>
    <t>0,25*41,34*0,1</t>
  </si>
  <si>
    <t>1,352*11,3*3,3*0,1</t>
  </si>
  <si>
    <t>0,53*1,35*3*0,1</t>
  </si>
  <si>
    <t>"odbourání části základového pásu"</t>
  </si>
  <si>
    <t>2,935*(0,75*0,95+0,45*0,61)</t>
  </si>
  <si>
    <t>"Odbourání stupňů schodiště, části kanálu"</t>
  </si>
  <si>
    <t>0,188*0,214*0,5*7*1,05</t>
  </si>
  <si>
    <t>1,5*1,5*1,05*0,5+0,25*(1,85*1,5+1,85*1,75)+0,445*1,5*1,5*2+0,1*1,87*1,9</t>
  </si>
  <si>
    <t>"odbourání stupňů schodiště"</t>
  </si>
  <si>
    <t>0,188*0,214*0,5*7*1,09*2</t>
  </si>
  <si>
    <t>31</t>
  </si>
  <si>
    <t>962031136</t>
  </si>
  <si>
    <t>Bourání příček z tvárnic nebo příčkovek tl do 150 mm</t>
  </si>
  <si>
    <t>62</t>
  </si>
  <si>
    <t>"vybourání stávající přizdívky izolace bourané části kanálu"</t>
  </si>
  <si>
    <t>1,75*(1,75*2+1,85)</t>
  </si>
  <si>
    <t>962052210</t>
  </si>
  <si>
    <t>Bourání zdiva nadzákladového ze ŽB do 1 m3</t>
  </si>
  <si>
    <t>64</t>
  </si>
  <si>
    <t>"odbourání horní části stěn kanálů - ponechat stávající výztuž!"</t>
  </si>
  <si>
    <t>0,455*0,2*12,65*2+0,25*0,1*1,05</t>
  </si>
  <si>
    <t>0,445*0,2*13,05*2+0,25*0,1*1*2</t>
  </si>
  <si>
    <t>0,455*0,2*13,05*2+0,025*0,22*13,05*2+0,25*0,1*0,98*2</t>
  </si>
  <si>
    <t>33</t>
  </si>
  <si>
    <t>965042141</t>
  </si>
  <si>
    <t>Bourání podkladů pod dlažby nebo mazanin betonových nebo z litého asfaltu tl do 100 mm pl přes 4 m2</t>
  </si>
  <si>
    <t>66</t>
  </si>
  <si>
    <t>"vybourání stávajícího podkladního betonu podlahy"</t>
  </si>
  <si>
    <t>0,05*41,34</t>
  </si>
  <si>
    <t>965042241</t>
  </si>
  <si>
    <t>Bourání podkladů pod dlažby nebo mazanin betonových nebo z litého asfaltu tl přes 100 mm pl přes 4 m2</t>
  </si>
  <si>
    <t>68</t>
  </si>
  <si>
    <t>"vybourání stávající podlahy"</t>
  </si>
  <si>
    <t>0,2*41,34</t>
  </si>
  <si>
    <t>35</t>
  </si>
  <si>
    <t>965049112</t>
  </si>
  <si>
    <t>Příplatek k bourání betonových mazanin za bourání mazanin se svařovanou sítí tl přes 100 mm</t>
  </si>
  <si>
    <t>70</t>
  </si>
  <si>
    <t>8,268</t>
  </si>
  <si>
    <t>977211112</t>
  </si>
  <si>
    <t>Řezání stěnovou pilou ŽB kcí s výztuží průměru do 16 mm hl do 350 mm</t>
  </si>
  <si>
    <t>72</t>
  </si>
  <si>
    <t>"dno stávajícího kanálu"</t>
  </si>
  <si>
    <t>1,85</t>
  </si>
  <si>
    <t>37</t>
  </si>
  <si>
    <t>977211114</t>
  </si>
  <si>
    <t>Řezání stěnovou pilou ŽB kcí s výztuží průměru do 16 mm hl do 520 mm</t>
  </si>
  <si>
    <t>74</t>
  </si>
  <si>
    <t>"stěny stávajícího kanálu"</t>
  </si>
  <si>
    <t>1,5*2</t>
  </si>
  <si>
    <t>977212111</t>
  </si>
  <si>
    <t>Řezání diamantovým lanem ŽB kcí s výztuží průměru do 16 mm</t>
  </si>
  <si>
    <t>76</t>
  </si>
  <si>
    <t>"stávající patka"</t>
  </si>
  <si>
    <t>0,75*2,935</t>
  </si>
  <si>
    <t>39</t>
  </si>
  <si>
    <t>978059541</t>
  </si>
  <si>
    <t>Odsekání a odebrání obkladů stěn z vnitřních obkládaček plochy přes 1 m2</t>
  </si>
  <si>
    <t>78</t>
  </si>
  <si>
    <t>"osekání stávajícího bělninového obkladu stěn kanálů"</t>
  </si>
  <si>
    <t>1,33*10,9*2-1,5*1,3*0,5*2+0,2*1,05+0,25*5,9*8+0,25*0,45*4+0,25*0,25*4+0,045*10,9*2</t>
  </si>
  <si>
    <t>1,38*22*2-1,5*1,3*0,5*2+0,2*1,05+0,25*5,9*4*2+0,2*1,5*4*2+0,25*0,47*4+0,25*0,22*4+0,25*0,2*8+1,5*1,05+0,3*1,05+0,05*22*2</t>
  </si>
  <si>
    <t>1,55*12,55*2-1,5*1,3*0,5*4+0,2*1,09*2+0,27*5,95*8+0,48*0,27*4+0,2*0,27*4</t>
  </si>
  <si>
    <t>985311113</t>
  </si>
  <si>
    <t>Reprofilace stěn cementovými sanačními maltami tl 30 mm</t>
  </si>
  <si>
    <t>80</t>
  </si>
  <si>
    <t>"šikmina po odbourání schodů"</t>
  </si>
  <si>
    <t>2*1,05</t>
  </si>
  <si>
    <t>"Hala I - montážní kanál na stopě č.1 "</t>
  </si>
  <si>
    <t>"Hala III - montážní kanál na stopě č.1 "</t>
  </si>
  <si>
    <t>2*1,09*2</t>
  </si>
  <si>
    <t>1,14*12,55*2-1,5*1,3*0,5*4+0,2*1,09*2+0,27*5,95*8+0,48*0,27*4+0,2*0,27*4</t>
  </si>
  <si>
    <t>"Hala III - montážní kanál na stopě č.3"</t>
  </si>
  <si>
    <t>41</t>
  </si>
  <si>
    <t>985311911</t>
  </si>
  <si>
    <t>Příplatek při reprofilaci sanačními maltami za práci ve stísněném prostoru</t>
  </si>
  <si>
    <t>82</t>
  </si>
  <si>
    <t>170,751</t>
  </si>
  <si>
    <t>985311913</t>
  </si>
  <si>
    <t>Příplatek při reprofilaci sanačními maltami za větší členitost povrchu (sloupy, výklenky)</t>
  </si>
  <si>
    <t>84</t>
  </si>
  <si>
    <t>43</t>
  </si>
  <si>
    <t>985323111</t>
  </si>
  <si>
    <t>Spojovací můstek reprofilovaného betonu na cementové bázi tl 1 mm</t>
  </si>
  <si>
    <t>86</t>
  </si>
  <si>
    <t>985324211</t>
  </si>
  <si>
    <t>Ochranný akrylátový nátěr betonu dvojnásobný s impregnací (OS-B)</t>
  </si>
  <si>
    <t>88</t>
  </si>
  <si>
    <t>"dno a jímka stávajícího kanálu"</t>
  </si>
  <si>
    <t>"dobetonávka stávajícího kanálu"</t>
  </si>
  <si>
    <t>(0,2+0,445)*11,15*2+(0,25+0,1)*0,96</t>
  </si>
  <si>
    <t>(0,2+0,445)*22,5*2+(0,25+0,1)*0,95</t>
  </si>
  <si>
    <t>(0,473+0,41+0,073)*13,05*2+(0,25+0,1)*0,945*2</t>
  </si>
  <si>
    <t>1,13*12,55*2-1,5*1,3*0,5*4+0,2*1,09*2+0,25*5,95*8+0,47*0,25*4+0,25*0,25*4</t>
  </si>
  <si>
    <t>(0,473+0,42+0,073)*13,05*2+(0,25+0,1)*0,945*2</t>
  </si>
  <si>
    <t>997</t>
  </si>
  <si>
    <t>Přesun sutě</t>
  </si>
  <si>
    <t>45</t>
  </si>
  <si>
    <t>997013151</t>
  </si>
  <si>
    <t>Vnitrostaveništní doprava suti a vybouraných hmot pro budovy v do 6 m s omezením mechanizace</t>
  </si>
  <si>
    <t>90</t>
  </si>
  <si>
    <t>997013501</t>
  </si>
  <si>
    <t>Odvoz suti a vybouraných hmot na skládku nebo meziskládku do 1 km se složením</t>
  </si>
  <si>
    <t>92</t>
  </si>
  <si>
    <t>47</t>
  </si>
  <si>
    <t>997013509</t>
  </si>
  <si>
    <t>Příplatek k odvozu suti a vybouraných hmot na skládku ZKD 1 km přes 1 km</t>
  </si>
  <si>
    <t>94</t>
  </si>
  <si>
    <t>104,427*9 "Přepočtené koeficientem množství</t>
  </si>
  <si>
    <t>997013601</t>
  </si>
  <si>
    <t>Poplatek za uložení na skládce (skládkovné) stavebního odpadu betonového a kamenného</t>
  </si>
  <si>
    <t>96</t>
  </si>
  <si>
    <t>1,095+4,547</t>
  </si>
  <si>
    <t>49</t>
  </si>
  <si>
    <t>997013602</t>
  </si>
  <si>
    <t>Poplatek za uložení na skládce (skládkovné) stavebního odpadu železobetonového</t>
  </si>
  <si>
    <t>98</t>
  </si>
  <si>
    <t>36,336+27,226+18,19+0,24</t>
  </si>
  <si>
    <t>997013607</t>
  </si>
  <si>
    <t>Poplatek za uložení na skládce (skládkovné) stavebního odpadu keramického</t>
  </si>
  <si>
    <t>100</t>
  </si>
  <si>
    <t>11,432</t>
  </si>
  <si>
    <t>51</t>
  </si>
  <si>
    <t>997013814</t>
  </si>
  <si>
    <t>Poplatek za uložení na skládce (skládkovné) stavebního odpadu izolací</t>
  </si>
  <si>
    <t>102</t>
  </si>
  <si>
    <t>0,22</t>
  </si>
  <si>
    <t>99701-R2-ocel</t>
  </si>
  <si>
    <t>Výnos z prodeje kovového odpadu</t>
  </si>
  <si>
    <t>104</t>
  </si>
  <si>
    <t>5,14</t>
  </si>
  <si>
    <t>998</t>
  </si>
  <si>
    <t>Přesun hmot</t>
  </si>
  <si>
    <t>53</t>
  </si>
  <si>
    <t>998012021</t>
  </si>
  <si>
    <t>Přesun hmot pro budovy monolitické v do 6 m</t>
  </si>
  <si>
    <t>106</t>
  </si>
  <si>
    <t>PSV</t>
  </si>
  <si>
    <t>Práce a dodávky PSV</t>
  </si>
  <si>
    <t>711</t>
  </si>
  <si>
    <t>Izolace proti vodě, vlhkosti a plynům</t>
  </si>
  <si>
    <t>711111001</t>
  </si>
  <si>
    <t>Provedení izolace proti zemní vlhkosti vodorovné za studena nátěrem penetračním</t>
  </si>
  <si>
    <t>108</t>
  </si>
  <si>
    <t>"izolace nového kanálu a jímky"</t>
  </si>
  <si>
    <t>10,75*1,85</t>
  </si>
  <si>
    <t>55</t>
  </si>
  <si>
    <t>711112001</t>
  </si>
  <si>
    <t>Provedení izolace proti zemní vlhkosti svislé za studena nátěrem penetračním</t>
  </si>
  <si>
    <t>110</t>
  </si>
  <si>
    <t>1,78*(1,85+10,75*2)+0,53*(0,91*2+1,85*2)</t>
  </si>
  <si>
    <t>11163150</t>
  </si>
  <si>
    <t>lak penetrační asfaltový</t>
  </si>
  <si>
    <t>112</t>
  </si>
  <si>
    <t>19,888*0,4*0,001*1,15</t>
  </si>
  <si>
    <t>44,489*0,4*0,001*1,2</t>
  </si>
  <si>
    <t>57</t>
  </si>
  <si>
    <t>711131811</t>
  </si>
  <si>
    <t>Odstranění izolace proti zemní vlhkosti vodorovné</t>
  </si>
  <si>
    <t>114</t>
  </si>
  <si>
    <t>"vybourání stávající izolace podlahy"</t>
  </si>
  <si>
    <t>41,34</t>
  </si>
  <si>
    <t>"vybourání stávající izolace bourané části kanálu"</t>
  </si>
  <si>
    <t>1,75*1,85</t>
  </si>
  <si>
    <t>711131821</t>
  </si>
  <si>
    <t>Odstranění izolace proti zemní vlhkosti svislé</t>
  </si>
  <si>
    <t>116</t>
  </si>
  <si>
    <t>59</t>
  </si>
  <si>
    <t>711141559</t>
  </si>
  <si>
    <t>Provedení izolace proti zemní vlhkosti pásy přitavením vodorovné NAIP</t>
  </si>
  <si>
    <t>118</t>
  </si>
  <si>
    <t>10,75*1,85*2</t>
  </si>
  <si>
    <t>711142559</t>
  </si>
  <si>
    <t>Provedení izolace proti zemní vlhkosti pásy přitavením svislé NAIP</t>
  </si>
  <si>
    <t>120</t>
  </si>
  <si>
    <t>(1,78*(1,85+10,75*2)+0,53*(0,91*2+1,85*2))*2</t>
  </si>
  <si>
    <t>61</t>
  </si>
  <si>
    <t>62853004</t>
  </si>
  <si>
    <t>pás asfaltový natavitelný modifikovaný SBS tl 4,0mm s vložkou ze skleněné tkaniny a spalitelnou PE fólií nebo jemnozrnný minerálním posypem na horním povrchu</t>
  </si>
  <si>
    <t>122</t>
  </si>
  <si>
    <t>39,775*1,15</t>
  </si>
  <si>
    <t>88,977*1,2</t>
  </si>
  <si>
    <t>711-R1</t>
  </si>
  <si>
    <t>D+M Voděodolný ochranný nátěr betonových stěn kanálu a jímky vč. přípravy povrchu</t>
  </si>
  <si>
    <t>124</t>
  </si>
  <si>
    <t>"stěny nového kanálu a jímky"</t>
  </si>
  <si>
    <t>0,55*0,5*4+1,53*(0,96+10,5*2)+0,3*6*8+0,3*0,45*4+0,3*0,25*4</t>
  </si>
  <si>
    <t>63</t>
  </si>
  <si>
    <t>711-R2</t>
  </si>
  <si>
    <t>D+M Voděodolný ochranný protiskluzný nátěr betonové podlahy kanálu a jímky vč. přípravy povrchu</t>
  </si>
  <si>
    <t>126</t>
  </si>
  <si>
    <t>"podlaha nového kanálu a jímky"</t>
  </si>
  <si>
    <t>10,5*0,96</t>
  </si>
  <si>
    <t>998711101</t>
  </si>
  <si>
    <t>Přesun hmot tonážní pro izolace proti vodě, vlhkosti a plynům v objektech výšky do 6 m</t>
  </si>
  <si>
    <t>128</t>
  </si>
  <si>
    <t>767</t>
  </si>
  <si>
    <t>Konstrukce zámečnické</t>
  </si>
  <si>
    <t>65</t>
  </si>
  <si>
    <t>767-1/Z</t>
  </si>
  <si>
    <t>D+M Kompozitní rošt 30x30/30 mm 600x600mm + rám pro zabetonování 1/Z</t>
  </si>
  <si>
    <t>130</t>
  </si>
  <si>
    <t>"Hala I - montážní kanál na stopě č.4 - zakrytí záchytné jímky"</t>
  </si>
  <si>
    <t>"1/Z" 1</t>
  </si>
  <si>
    <t>767-2/Z</t>
  </si>
  <si>
    <t>D+M Lemování okraje jámy 2/Z vč. předepsané povrchové úpravy Z+2xV syntetický nátěr</t>
  </si>
  <si>
    <t>kg</t>
  </si>
  <si>
    <t>132</t>
  </si>
  <si>
    <t>"Hala I - montážní kanál na stopě č.4 - lemování okraje jámy"</t>
  </si>
  <si>
    <t>"2/Z" 864,03</t>
  </si>
  <si>
    <t>67</t>
  </si>
  <si>
    <t>767-3/Z</t>
  </si>
  <si>
    <t>D+M Lemování okraje jámy 3/Z vč. předepsané povrchové úpravy Z+2xV syntetický nátěr</t>
  </si>
  <si>
    <t>134</t>
  </si>
  <si>
    <t>"3/Z" 9,16</t>
  </si>
  <si>
    <t>767-4/Z</t>
  </si>
  <si>
    <t>D+M Ocelové schodiště 4/Z vč. předepsané povrchové úpravy Z+2xV syntetický nátěr</t>
  </si>
  <si>
    <t>136</t>
  </si>
  <si>
    <t>"Hala I - montážní kanál na stopě č.4 - ocelové schodiště"</t>
  </si>
  <si>
    <t>"4/Z" 184,7</t>
  </si>
  <si>
    <t>69</t>
  </si>
  <si>
    <t>767-5/Z</t>
  </si>
  <si>
    <t>D+M Ocelové schodiště 5/Z vč. předepsané povrchové úpravy Z+2xV syntetický nátěr</t>
  </si>
  <si>
    <t>138</t>
  </si>
  <si>
    <t>"5/Z" 165,46</t>
  </si>
  <si>
    <t>767-6/Z</t>
  </si>
  <si>
    <t>D+M Ocelové lanko 6/Z</t>
  </si>
  <si>
    <t>140</t>
  </si>
  <si>
    <t>"Hala I - montážní kanál na stopě č.4 - ocelové lanko"</t>
  </si>
  <si>
    <t>"6/Z" 1,628</t>
  </si>
  <si>
    <t>71</t>
  </si>
  <si>
    <t>767-7/Z</t>
  </si>
  <si>
    <t>D+M Lemování okraje jámy 7/Z vč. předepsané povrchové úpravy Z+2xV syntetický nátěr</t>
  </si>
  <si>
    <t>142</t>
  </si>
  <si>
    <t>"Hala I - montážní kanál na stopě č.1 - lemování okraje jámy"</t>
  </si>
  <si>
    <t>"7/Z" 888,13</t>
  </si>
  <si>
    <t>767-8/Z</t>
  </si>
  <si>
    <t>D+M Lemování okraje jámy 8/Z vč. předepsané povrchové úpravy Z+2xV syntetický nátěr</t>
  </si>
  <si>
    <t>144</t>
  </si>
  <si>
    <t>"8/Z" 4,54</t>
  </si>
  <si>
    <t>73</t>
  </si>
  <si>
    <t>767-9/Z</t>
  </si>
  <si>
    <t>D+M Ocelové schodiště 9/Z vč. předepsané povrchové úpravy Z+2xV syntetický nátěr</t>
  </si>
  <si>
    <t>146</t>
  </si>
  <si>
    <t>"Hala I - montážní kanál na stopě č.1 - ocelové schodiště"</t>
  </si>
  <si>
    <t>"9/Z" 330,38</t>
  </si>
  <si>
    <t>767-10/Z</t>
  </si>
  <si>
    <t>D+M Ocelové lanko 10/Z</t>
  </si>
  <si>
    <t>148</t>
  </si>
  <si>
    <t>"Hala I - montážní kanál na stopě č.1 - ocelové lanko"</t>
  </si>
  <si>
    <t>"10/Z" 1,628</t>
  </si>
  <si>
    <t>75</t>
  </si>
  <si>
    <t>767-11/Z</t>
  </si>
  <si>
    <t>D+M Lemování okraje jámy 11/Z vč. předepsané povrchové úpravy Z+2xV syntetický nátěr</t>
  </si>
  <si>
    <t>150</t>
  </si>
  <si>
    <t>"Hala III - montážní kanál na stopě č.1 - lemování okraje jámy"</t>
  </si>
  <si>
    <t>"11/Z" 507,18</t>
  </si>
  <si>
    <t>767-12/Z</t>
  </si>
  <si>
    <t>D+M Lemování okraje jámy 12/Z vč. předepsané povrchové úpravy Z+2xV syntetický nátěr</t>
  </si>
  <si>
    <t>152</t>
  </si>
  <si>
    <t>"12/Z" 4,54</t>
  </si>
  <si>
    <t>77</t>
  </si>
  <si>
    <t>767-13/Z</t>
  </si>
  <si>
    <t>D+M Ocelové schodiště 13/Z vč. předepsané povrchové úpravy Z+2xV syntetický nátěr</t>
  </si>
  <si>
    <t>154</t>
  </si>
  <si>
    <t>"Hala III - montážní kanál na stopě č.1 - ocelové schodiště"</t>
  </si>
  <si>
    <t>"13/Z" 330,38</t>
  </si>
  <si>
    <t>767-14/Z</t>
  </si>
  <si>
    <t>D+M Ocelové lanko 14/Z</t>
  </si>
  <si>
    <t>156</t>
  </si>
  <si>
    <t>"Hala III - montážní kanál na stopě č.1 - ocelové lanko"</t>
  </si>
  <si>
    <t>"14/Z" 1,628</t>
  </si>
  <si>
    <t>79</t>
  </si>
  <si>
    <t>767-15/Z</t>
  </si>
  <si>
    <t>D+M Lemování okraje jámy 15/Z vč. předepsané povrchové úpravy Z+2xV syntetický nátěr</t>
  </si>
  <si>
    <t>158</t>
  </si>
  <si>
    <t>"Hala III - montážní kanál na stopě č.3 - lemování okraje jámy"</t>
  </si>
  <si>
    <t>"15/Z" 507,18</t>
  </si>
  <si>
    <t>767-16/Z</t>
  </si>
  <si>
    <t>D+M Lemování okraje jámy 16/Z vč. předepsané povrchové úpravy Z+2xV syntetický nátěr</t>
  </si>
  <si>
    <t>160</t>
  </si>
  <si>
    <t>"16/Z" 4,54</t>
  </si>
  <si>
    <t>81</t>
  </si>
  <si>
    <t>767-17/Z</t>
  </si>
  <si>
    <t>D+M Ocelové schodiště 17/Z vč. předepsané povrchové úpravy Z+2xV syntetický nátěr</t>
  </si>
  <si>
    <t>162</t>
  </si>
  <si>
    <t>"Hala III - montážní kanál na stopě č.3 - ocelové schodiště"</t>
  </si>
  <si>
    <t>"17/Z" 330,38</t>
  </si>
  <si>
    <t>767-18/Z</t>
  </si>
  <si>
    <t>D+M Ocelové lanko 18/Z</t>
  </si>
  <si>
    <t>164</t>
  </si>
  <si>
    <t>"Hala III - montážní kanál na stopě č.3 - ocelové lanko"</t>
  </si>
  <si>
    <t>"18/Z" 1,628</t>
  </si>
  <si>
    <t>83</t>
  </si>
  <si>
    <t>767996702</t>
  </si>
  <si>
    <t>Demontáž atypických zámečnických konstrukcí řezáním hmotnosti jednotlivých dílů do 100 kg</t>
  </si>
  <si>
    <t>166</t>
  </si>
  <si>
    <t>"demontáž lemování horních hran kanálů z úhelníků - předpoklad 40kg/bm"</t>
  </si>
  <si>
    <t>(1,05*2+12,4*2)*40</t>
  </si>
  <si>
    <t>(1,05+22*2)*40</t>
  </si>
  <si>
    <t>(13,05*2+1,09*2)*40</t>
  </si>
  <si>
    <t>998767201</t>
  </si>
  <si>
    <t>Přesun hmot procentní pro zámečnické konstrukce v objektech v do 6 m</t>
  </si>
  <si>
    <t>%</t>
  </si>
  <si>
    <t>168</t>
  </si>
  <si>
    <t>783</t>
  </si>
  <si>
    <t>Dokončovací práce - nátěry</t>
  </si>
  <si>
    <t>85</t>
  </si>
  <si>
    <t>783009411</t>
  </si>
  <si>
    <t>Bezpečnostní šrafování podlah nebo vodorovných ploch rovných</t>
  </si>
  <si>
    <t>170</t>
  </si>
  <si>
    <t>"výstražný nátěr kolem kanálu"</t>
  </si>
  <si>
    <t>0,1*(2,7*2+22,25*2)</t>
  </si>
  <si>
    <t>0,1*(22,6*2+2,7*2)</t>
  </si>
  <si>
    <t>0,1*(13,15*2+2,7*2)</t>
  </si>
  <si>
    <t>VRN</t>
  </si>
  <si>
    <t>Vedlejší rozpočtové náklady</t>
  </si>
  <si>
    <t>VRN1</t>
  </si>
  <si>
    <t>Průzkumné, geodetické a projektové práce</t>
  </si>
  <si>
    <t>012002000</t>
  </si>
  <si>
    <t>Geodetické práce</t>
  </si>
  <si>
    <t>kpl</t>
  </si>
  <si>
    <t>172</t>
  </si>
  <si>
    <t>"náklady na vytyčení stavby"</t>
  </si>
  <si>
    <t>87</t>
  </si>
  <si>
    <t>013294000</t>
  </si>
  <si>
    <t>Ostatní dokumentace</t>
  </si>
  <si>
    <t>174</t>
  </si>
  <si>
    <t>"dodavatelská dokumentace"</t>
  </si>
  <si>
    <t>VRN3</t>
  </si>
  <si>
    <t>Zařízení staveniště</t>
  </si>
  <si>
    <t>030001000</t>
  </si>
  <si>
    <t>176</t>
  </si>
  <si>
    <t>"náklady na zařízení staveniště, spotřeby energií atd."</t>
  </si>
  <si>
    <t>VRN7</t>
  </si>
  <si>
    <t>Provozní vlivy</t>
  </si>
  <si>
    <t>89</t>
  </si>
  <si>
    <t>071002000</t>
  </si>
  <si>
    <t>Provoz investora, třetích osob</t>
  </si>
  <si>
    <t>178</t>
  </si>
  <si>
    <t>"provoz investora"</t>
  </si>
  <si>
    <t>VRN9</t>
  </si>
  <si>
    <t>Ostatní náklady</t>
  </si>
  <si>
    <t>090001000</t>
  </si>
  <si>
    <t>180</t>
  </si>
  <si>
    <t>"dle potřeb zhotovitele"</t>
  </si>
  <si>
    <t>02 - SO 20 Elektroinstalace</t>
  </si>
  <si>
    <t xml:space="preserve">    741 - Elektroinstalace - silnoproud</t>
  </si>
  <si>
    <t>M - Práce a dodávky M</t>
  </si>
  <si>
    <t xml:space="preserve">    21-M - Elektromontáže</t>
  </si>
  <si>
    <t>OST - Ostatní</t>
  </si>
  <si>
    <t>741</t>
  </si>
  <si>
    <t>Elektroinstalace - silnoproud</t>
  </si>
  <si>
    <t>20.2001R</t>
  </si>
  <si>
    <t>Doplnění rozvaděčů DPO, dle č.1 SM HTL-4341-T091</t>
  </si>
  <si>
    <t>-788471357</t>
  </si>
  <si>
    <t>20.2002R</t>
  </si>
  <si>
    <t>Rozvaděč RT1, dle č.2 SM HTL-4341-T091</t>
  </si>
  <si>
    <t>-2109652913</t>
  </si>
  <si>
    <t>20.2003R</t>
  </si>
  <si>
    <t>Rozvaděč RT2, dle č.3 SM HTL-4341-T091</t>
  </si>
  <si>
    <t>-1375266212</t>
  </si>
  <si>
    <t>20.2004R</t>
  </si>
  <si>
    <t>Rozvaděč RT3, dle č.4 SM HTL-4341-T091</t>
  </si>
  <si>
    <t>1938062388</t>
  </si>
  <si>
    <t>20.2005R</t>
  </si>
  <si>
    <t>Rozvaděč RT4, dle č.5 SM HTL-4341-T091</t>
  </si>
  <si>
    <t>1053272022</t>
  </si>
  <si>
    <t>20.2006R</t>
  </si>
  <si>
    <t>Čerpadlo do jímky, dle č.9 HTL-4341-T091</t>
  </si>
  <si>
    <t>-1762326464</t>
  </si>
  <si>
    <t>34111030</t>
  </si>
  <si>
    <t>CYKY 3x1,5 kabel silový s Cu jádrem 1kV 3x1,5mm2</t>
  </si>
  <si>
    <t>CS ÚRS 2020 01</t>
  </si>
  <si>
    <t>1650878926</t>
  </si>
  <si>
    <t>34111036</t>
  </si>
  <si>
    <t>CYKY 3x2,5 kabel silový s Cu jádrem 1kV 3x2,5mm2</t>
  </si>
  <si>
    <t>1237547070</t>
  </si>
  <si>
    <t>34111090</t>
  </si>
  <si>
    <t>CYKY 5x1,5 kabel silový s Cu jádrem 1kV 5x1,5mm2</t>
  </si>
  <si>
    <t>490179163</t>
  </si>
  <si>
    <t>34111094</t>
  </si>
  <si>
    <t>CYKY 5x2,5 kabel silový s Cu jádrem 1kV 5x2,5mm2</t>
  </si>
  <si>
    <t>458344648</t>
  </si>
  <si>
    <t>34111100</t>
  </si>
  <si>
    <t>CYKY 5x6 kabel silový s Cu jádrem 1kV 5x6mm2</t>
  </si>
  <si>
    <t>296135664</t>
  </si>
  <si>
    <t>34140826</t>
  </si>
  <si>
    <t>CYA 6 ŽZ vodič silový s Cu jádrem 6mm2</t>
  </si>
  <si>
    <t>1461929479</t>
  </si>
  <si>
    <t>34142159</t>
  </si>
  <si>
    <t>CYA 16 ŽZ vodič silový s Cu jádrem 16mm2</t>
  </si>
  <si>
    <t>2042660751</t>
  </si>
  <si>
    <t>34142160</t>
  </si>
  <si>
    <t>CYA 25 ŽZ vodič silový s Cu jádrem 25mm2</t>
  </si>
  <si>
    <t>799323721</t>
  </si>
  <si>
    <t>34575492.R2</t>
  </si>
  <si>
    <t>Žlab drátěný, galv.zinek DZ 60x60 a přísl., dle č.11 SM 4341-T091</t>
  </si>
  <si>
    <t>319455625</t>
  </si>
  <si>
    <t>02.LED200.R</t>
  </si>
  <si>
    <t>LED svítidlo, 1x37W, 4100 lm, Ra 80, 4000K vč. příslušenství, dle č.7 SM 4341-T091</t>
  </si>
  <si>
    <t>980266184</t>
  </si>
  <si>
    <t>02.LED201.R</t>
  </si>
  <si>
    <t>Zásuvka pro LED svítidlo, dle č.7 SM HTL-4341-T091</t>
  </si>
  <si>
    <t>1902764650</t>
  </si>
  <si>
    <t>34535512.R</t>
  </si>
  <si>
    <t>Vypínače č.6 IP44 bílý nástěnný pro kanál vč. příslušenství, dle č.7SM HTL-4341-T091</t>
  </si>
  <si>
    <t>609863731</t>
  </si>
  <si>
    <t>35811071.R</t>
  </si>
  <si>
    <t>Nástěnná zásuvka pro hydrauliku 5p 400V/16A, dle č.6.1-6.2 SM HTL-4341-T091</t>
  </si>
  <si>
    <t>-1092044909</t>
  </si>
  <si>
    <t>35811152.R</t>
  </si>
  <si>
    <t>Blokovaná zásuvka 16A/1p 230V se spínačem, dle č.6.3-6.4 SM HTL-4341-T091</t>
  </si>
  <si>
    <t>-1189393548</t>
  </si>
  <si>
    <t>34535512.R1</t>
  </si>
  <si>
    <t>Spínač jednopólový, řazení 1, IP 44, bílá, dle č.7 SM HTL-4341-T091</t>
  </si>
  <si>
    <t>-242774880</t>
  </si>
  <si>
    <t>34555121</t>
  </si>
  <si>
    <t>Sestava zásuvek 2x230V, dle č.6.7-6.19 SM HTL-4341-T091</t>
  </si>
  <si>
    <t>CS ÚRS 2019 02</t>
  </si>
  <si>
    <t>838097543</t>
  </si>
  <si>
    <t>35811257.R1</t>
  </si>
  <si>
    <t>Zásuvka 230V, dle č.6.5-6.6 SM HTL-4341-T091</t>
  </si>
  <si>
    <t>-809786379</t>
  </si>
  <si>
    <t>20.2009R</t>
  </si>
  <si>
    <t>Ekvipotenciální připojnice, dle č.6 SM HTL-4341-T091</t>
  </si>
  <si>
    <t>-345198770</t>
  </si>
  <si>
    <t>20.2007R</t>
  </si>
  <si>
    <t>Montáž rozváděče RTx včetne držáku na stěnu</t>
  </si>
  <si>
    <t>14154770</t>
  </si>
  <si>
    <t>20.2010R</t>
  </si>
  <si>
    <t>Protipožární ucpávka EI60, dle č.11 SM HTL-4341-T091</t>
  </si>
  <si>
    <t>566537062</t>
  </si>
  <si>
    <t>20.2008R</t>
  </si>
  <si>
    <t>Různé drobné nespecifikované</t>
  </si>
  <si>
    <t>398605562</t>
  </si>
  <si>
    <t>Práce a dodávky M</t>
  </si>
  <si>
    <t>21-M</t>
  </si>
  <si>
    <t>Elektromontáže</t>
  </si>
  <si>
    <t>741122211</t>
  </si>
  <si>
    <t>Montáž kabelů CYKY 3x1,5-6 měděných bez ukončení uložených volně nebo v liště plných kulatých (CYKY) počtu a průřezu žil 3x1,5 až 6 mm2</t>
  </si>
  <si>
    <t>-271286065</t>
  </si>
  <si>
    <t>741122231</t>
  </si>
  <si>
    <t>Montáž kabelů CYKY 5x1,5-2,5 měděných bez ukončení uložených volně nebo v liště plných kulatých (CYKY) počtu a průřezu žil 5x1,5 až 2,5 mm2</t>
  </si>
  <si>
    <t>1227840515</t>
  </si>
  <si>
    <t>741122232</t>
  </si>
  <si>
    <t>Montáž kabelů CYKY 5x6 měděných bez ukončení uložených volně nebo v liště plných kulatých (CYKY) počtu a průřezu žil 5x4 až 6 mm2</t>
  </si>
  <si>
    <t>1560107910</t>
  </si>
  <si>
    <t>210800411</t>
  </si>
  <si>
    <t>Montáž izolovaných vodičů měděných CYA 6, CYA 16 do 1 kV bez ukončení uložených v trubkách nebo lištách zatažených plných a laněných s PVC pláštěm, bezhalogenových, ohniodolných (CY, CHAH-R(V),...) průřezu žíly 0,5 až 16 mm2</t>
  </si>
  <si>
    <t>389576024</t>
  </si>
  <si>
    <t>210800413</t>
  </si>
  <si>
    <t>Montáž izolovaných vodičů měděných CYA 25 do 1 kV bez ukončení uložených v trubkách nebo lištách zatažených plných a laněných s PVC pláštěm, bezhalogenových, ohniodolných (CY, CHAH-R(V),...) průřezu žíly 25 až 35 mm2</t>
  </si>
  <si>
    <t>-360782309</t>
  </si>
  <si>
    <t>741910412</t>
  </si>
  <si>
    <t>Montáž žlab drátěný, žár.zinek DZ 60x60 a přísl., dle č.11 SM HTL-4341-T091</t>
  </si>
  <si>
    <t>-1947182858</t>
  </si>
  <si>
    <t>741372151</t>
  </si>
  <si>
    <t>Montáž svítidel LED svítidlo , 1x 37 W, 4100 lm, Ra 80, 4000K, vč. příslušenství, dle č.7 SM HTL-4341-T091</t>
  </si>
  <si>
    <t>-662249271</t>
  </si>
  <si>
    <t>741313231.R2</t>
  </si>
  <si>
    <t>Montáž zásuvky pro LED svítidlo, dle č.7 SM HTL-4341-T091</t>
  </si>
  <si>
    <t>-653821725</t>
  </si>
  <si>
    <t>741310001.R1</t>
  </si>
  <si>
    <t>Montáž vypínače č.6 IP44 bílý nástěnný pro kanál vč. příslušenství, dle č.7 SM HTL-4341-T091</t>
  </si>
  <si>
    <t>-1375572928</t>
  </si>
  <si>
    <t>741313252</t>
  </si>
  <si>
    <t>-946857444</t>
  </si>
  <si>
    <t>20.2011R</t>
  </si>
  <si>
    <t>Montáž blokovaná zásuvka 16A/5p se spínačem, BZS 1653, č.2 SM 4341-T091</t>
  </si>
  <si>
    <t>-2137798410</t>
  </si>
  <si>
    <t>741310442.R</t>
  </si>
  <si>
    <t>Montáž spínače jednopólového, řazení 1, IP 44, bílá, dle č.7 SM HTL-4341-T091</t>
  </si>
  <si>
    <t>-1268130429</t>
  </si>
  <si>
    <t>741313003</t>
  </si>
  <si>
    <t>Montáž sestavy zásuvek 2x230V, dle č.6.7-6.19 SM HTL-4341-T091</t>
  </si>
  <si>
    <t>1379443434</t>
  </si>
  <si>
    <t>741313101</t>
  </si>
  <si>
    <t>Montáž zásuvky 230V, dle č.6.5-6.6 SM HTL-4341-T091</t>
  </si>
  <si>
    <t>412423801</t>
  </si>
  <si>
    <t>20.2012R</t>
  </si>
  <si>
    <t>Montáž ekvipotenciální přípojnice dle č.6 SM HTL-4327-T091</t>
  </si>
  <si>
    <t>-212377614</t>
  </si>
  <si>
    <t>741130006</t>
  </si>
  <si>
    <t>Ukončení do 1x16 mm2</t>
  </si>
  <si>
    <t>-722716386</t>
  </si>
  <si>
    <t>741130007</t>
  </si>
  <si>
    <t>Ukončení do 1x25 mm2</t>
  </si>
  <si>
    <t>530458341</t>
  </si>
  <si>
    <t>741130144</t>
  </si>
  <si>
    <t>Ukončení 5x4 mm2</t>
  </si>
  <si>
    <t>1500721230</t>
  </si>
  <si>
    <t>741130146</t>
  </si>
  <si>
    <t>Ukončení do 5x10 mm2</t>
  </si>
  <si>
    <t>-1497131267</t>
  </si>
  <si>
    <t>20.2013R</t>
  </si>
  <si>
    <t>2009851226</t>
  </si>
  <si>
    <t>20.2014R</t>
  </si>
  <si>
    <t>Montáž čerpadla</t>
  </si>
  <si>
    <t>-2138527652</t>
  </si>
  <si>
    <t>20.2015R</t>
  </si>
  <si>
    <t>-1611818747</t>
  </si>
  <si>
    <t>20.2016R</t>
  </si>
  <si>
    <t>1295525595</t>
  </si>
  <si>
    <t>OST</t>
  </si>
  <si>
    <t>Ostatní</t>
  </si>
  <si>
    <t>065002000.R</t>
  </si>
  <si>
    <t>Doprava</t>
  </si>
  <si>
    <t>…</t>
  </si>
  <si>
    <t>-1784638872</t>
  </si>
  <si>
    <t>091003000.R0</t>
  </si>
  <si>
    <t>PPV</t>
  </si>
  <si>
    <t>598293628</t>
  </si>
  <si>
    <t>998021021.R</t>
  </si>
  <si>
    <t>Přesun</t>
  </si>
  <si>
    <t>81235507</t>
  </si>
  <si>
    <t>091003000.R1</t>
  </si>
  <si>
    <t>GZS</t>
  </si>
  <si>
    <t>-641276319</t>
  </si>
  <si>
    <t>Provozní vlivy, provoz investora, třetích osob</t>
  </si>
  <si>
    <t>CS ÚRS 2018 02</t>
  </si>
  <si>
    <t>-277939381</t>
  </si>
  <si>
    <t>043103000.R</t>
  </si>
  <si>
    <t>Příprava na komplexní zkoušky a jejich provedení</t>
  </si>
  <si>
    <t>-1364249275</t>
  </si>
  <si>
    <t>741810003.R</t>
  </si>
  <si>
    <t>Výchozí revize</t>
  </si>
  <si>
    <t>1810957374</t>
  </si>
  <si>
    <t>045203000</t>
  </si>
  <si>
    <t>Kompletační činnost</t>
  </si>
  <si>
    <t>-905460595</t>
  </si>
  <si>
    <t>013254000</t>
  </si>
  <si>
    <t>Dokumentace skutečného provedení stavby</t>
  </si>
  <si>
    <t>1024</t>
  </si>
  <si>
    <t>736519046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</si>
</sst>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" customHeight="1">
      <c r="AR2" s="291"/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55" t="s">
        <v>14</v>
      </c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6"/>
      <c r="AD5" s="256"/>
      <c r="AE5" s="256"/>
      <c r="AF5" s="256"/>
      <c r="AG5" s="256"/>
      <c r="AH5" s="256"/>
      <c r="AI5" s="256"/>
      <c r="AJ5" s="256"/>
      <c r="AK5" s="256"/>
      <c r="AL5" s="256"/>
      <c r="AM5" s="256"/>
      <c r="AN5" s="256"/>
      <c r="AO5" s="256"/>
      <c r="AP5" s="22"/>
      <c r="AQ5" s="22"/>
      <c r="AR5" s="20"/>
      <c r="BE5" s="252" t="s">
        <v>15</v>
      </c>
      <c r="BS5" s="17" t="s">
        <v>6</v>
      </c>
    </row>
    <row r="6" spans="1:74" s="1" customFormat="1" ht="36.9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57" t="s">
        <v>17</v>
      </c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6"/>
      <c r="AD6" s="256"/>
      <c r="AE6" s="256"/>
      <c r="AF6" s="256"/>
      <c r="AG6" s="256"/>
      <c r="AH6" s="256"/>
      <c r="AI6" s="256"/>
      <c r="AJ6" s="256"/>
      <c r="AK6" s="256"/>
      <c r="AL6" s="256"/>
      <c r="AM6" s="256"/>
      <c r="AN6" s="256"/>
      <c r="AO6" s="256"/>
      <c r="AP6" s="22"/>
      <c r="AQ6" s="22"/>
      <c r="AR6" s="20"/>
      <c r="BE6" s="253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253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253"/>
      <c r="BS8" s="17" t="s">
        <v>6</v>
      </c>
    </row>
    <row r="9" spans="1:74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53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253"/>
      <c r="BS10" s="17" t="s">
        <v>6</v>
      </c>
    </row>
    <row r="11" spans="1:74" s="1" customFormat="1" ht="18.45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253"/>
      <c r="BS11" s="17" t="s">
        <v>6</v>
      </c>
    </row>
    <row r="12" spans="1:74" s="1" customFormat="1" ht="6.9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53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253"/>
      <c r="BS13" s="17" t="s">
        <v>6</v>
      </c>
    </row>
    <row r="14" spans="1:74" ht="13.2">
      <c r="B14" s="21"/>
      <c r="C14" s="22"/>
      <c r="D14" s="22"/>
      <c r="E14" s="258" t="s">
        <v>30</v>
      </c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259"/>
      <c r="Y14" s="259"/>
      <c r="Z14" s="259"/>
      <c r="AA14" s="259"/>
      <c r="AB14" s="259"/>
      <c r="AC14" s="259"/>
      <c r="AD14" s="259"/>
      <c r="AE14" s="259"/>
      <c r="AF14" s="259"/>
      <c r="AG14" s="259"/>
      <c r="AH14" s="259"/>
      <c r="AI14" s="259"/>
      <c r="AJ14" s="259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253"/>
      <c r="BS14" s="17" t="s">
        <v>6</v>
      </c>
    </row>
    <row r="15" spans="1:74" s="1" customFormat="1" ht="6.9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53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253"/>
      <c r="BS16" s="17" t="s">
        <v>4</v>
      </c>
    </row>
    <row r="17" spans="1:71" s="1" customFormat="1" ht="18.45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253"/>
      <c r="BS17" s="17" t="s">
        <v>33</v>
      </c>
    </row>
    <row r="18" spans="1:71" s="1" customFormat="1" ht="6.9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53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253"/>
      <c r="BS19" s="17" t="s">
        <v>6</v>
      </c>
    </row>
    <row r="20" spans="1:71" s="1" customFormat="1" ht="18.45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253"/>
      <c r="BS20" s="17" t="s">
        <v>4</v>
      </c>
    </row>
    <row r="21" spans="1:71" s="1" customFormat="1" ht="6.9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53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53"/>
    </row>
    <row r="23" spans="1:71" s="1" customFormat="1" ht="47.25" customHeight="1">
      <c r="B23" s="21"/>
      <c r="C23" s="22"/>
      <c r="D23" s="22"/>
      <c r="E23" s="260" t="s">
        <v>36</v>
      </c>
      <c r="F23" s="260"/>
      <c r="G23" s="260"/>
      <c r="H23" s="260"/>
      <c r="I23" s="260"/>
      <c r="J23" s="260"/>
      <c r="K23" s="260"/>
      <c r="L23" s="260"/>
      <c r="M23" s="260"/>
      <c r="N23" s="260"/>
      <c r="O23" s="260"/>
      <c r="P23" s="260"/>
      <c r="Q23" s="260"/>
      <c r="R23" s="260"/>
      <c r="S23" s="260"/>
      <c r="T23" s="260"/>
      <c r="U23" s="260"/>
      <c r="V23" s="260"/>
      <c r="W23" s="260"/>
      <c r="X23" s="260"/>
      <c r="Y23" s="260"/>
      <c r="Z23" s="260"/>
      <c r="AA23" s="260"/>
      <c r="AB23" s="260"/>
      <c r="AC23" s="260"/>
      <c r="AD23" s="260"/>
      <c r="AE23" s="260"/>
      <c r="AF23" s="260"/>
      <c r="AG23" s="260"/>
      <c r="AH23" s="260"/>
      <c r="AI23" s="260"/>
      <c r="AJ23" s="260"/>
      <c r="AK23" s="260"/>
      <c r="AL23" s="260"/>
      <c r="AM23" s="260"/>
      <c r="AN23" s="260"/>
      <c r="AO23" s="22"/>
      <c r="AP23" s="22"/>
      <c r="AQ23" s="22"/>
      <c r="AR23" s="20"/>
      <c r="BE23" s="253"/>
    </row>
    <row r="24" spans="1:71" s="1" customFormat="1" ht="6.9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53"/>
    </row>
    <row r="25" spans="1:71" s="1" customFormat="1" ht="6.9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53"/>
    </row>
    <row r="26" spans="1:71" s="2" customFormat="1" ht="25.95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61">
        <f>ROUND(AG54,2)</f>
        <v>0</v>
      </c>
      <c r="AL26" s="262"/>
      <c r="AM26" s="262"/>
      <c r="AN26" s="262"/>
      <c r="AO26" s="262"/>
      <c r="AP26" s="36"/>
      <c r="AQ26" s="36"/>
      <c r="AR26" s="39"/>
      <c r="BE26" s="253"/>
    </row>
    <row r="27" spans="1:71" s="2" customFormat="1" ht="6.9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53"/>
    </row>
    <row r="28" spans="1:71" s="2" customFormat="1" ht="13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63" t="s">
        <v>38</v>
      </c>
      <c r="M28" s="263"/>
      <c r="N28" s="263"/>
      <c r="O28" s="263"/>
      <c r="P28" s="263"/>
      <c r="Q28" s="36"/>
      <c r="R28" s="36"/>
      <c r="S28" s="36"/>
      <c r="T28" s="36"/>
      <c r="U28" s="36"/>
      <c r="V28" s="36"/>
      <c r="W28" s="263" t="s">
        <v>39</v>
      </c>
      <c r="X28" s="263"/>
      <c r="Y28" s="263"/>
      <c r="Z28" s="263"/>
      <c r="AA28" s="263"/>
      <c r="AB28" s="263"/>
      <c r="AC28" s="263"/>
      <c r="AD28" s="263"/>
      <c r="AE28" s="263"/>
      <c r="AF28" s="36"/>
      <c r="AG28" s="36"/>
      <c r="AH28" s="36"/>
      <c r="AI28" s="36"/>
      <c r="AJ28" s="36"/>
      <c r="AK28" s="263" t="s">
        <v>40</v>
      </c>
      <c r="AL28" s="263"/>
      <c r="AM28" s="263"/>
      <c r="AN28" s="263"/>
      <c r="AO28" s="263"/>
      <c r="AP28" s="36"/>
      <c r="AQ28" s="36"/>
      <c r="AR28" s="39"/>
      <c r="BE28" s="253"/>
    </row>
    <row r="29" spans="1:71" s="3" customFormat="1" ht="14.4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266">
        <v>0.21</v>
      </c>
      <c r="M29" s="265"/>
      <c r="N29" s="265"/>
      <c r="O29" s="265"/>
      <c r="P29" s="265"/>
      <c r="Q29" s="41"/>
      <c r="R29" s="41"/>
      <c r="S29" s="41"/>
      <c r="T29" s="41"/>
      <c r="U29" s="41"/>
      <c r="V29" s="41"/>
      <c r="W29" s="264">
        <f>ROUND(AZ54, 2)</f>
        <v>0</v>
      </c>
      <c r="X29" s="265"/>
      <c r="Y29" s="265"/>
      <c r="Z29" s="265"/>
      <c r="AA29" s="265"/>
      <c r="AB29" s="265"/>
      <c r="AC29" s="265"/>
      <c r="AD29" s="265"/>
      <c r="AE29" s="265"/>
      <c r="AF29" s="41"/>
      <c r="AG29" s="41"/>
      <c r="AH29" s="41"/>
      <c r="AI29" s="41"/>
      <c r="AJ29" s="41"/>
      <c r="AK29" s="264">
        <f>ROUND(AV54, 2)</f>
        <v>0</v>
      </c>
      <c r="AL29" s="265"/>
      <c r="AM29" s="265"/>
      <c r="AN29" s="265"/>
      <c r="AO29" s="265"/>
      <c r="AP29" s="41"/>
      <c r="AQ29" s="41"/>
      <c r="AR29" s="42"/>
      <c r="BE29" s="254"/>
    </row>
    <row r="30" spans="1:71" s="3" customFormat="1" ht="14.4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266">
        <v>0.15</v>
      </c>
      <c r="M30" s="265"/>
      <c r="N30" s="265"/>
      <c r="O30" s="265"/>
      <c r="P30" s="265"/>
      <c r="Q30" s="41"/>
      <c r="R30" s="41"/>
      <c r="S30" s="41"/>
      <c r="T30" s="41"/>
      <c r="U30" s="41"/>
      <c r="V30" s="41"/>
      <c r="W30" s="264">
        <f>ROUND(BA54, 2)</f>
        <v>0</v>
      </c>
      <c r="X30" s="265"/>
      <c r="Y30" s="265"/>
      <c r="Z30" s="265"/>
      <c r="AA30" s="265"/>
      <c r="AB30" s="265"/>
      <c r="AC30" s="265"/>
      <c r="AD30" s="265"/>
      <c r="AE30" s="265"/>
      <c r="AF30" s="41"/>
      <c r="AG30" s="41"/>
      <c r="AH30" s="41"/>
      <c r="AI30" s="41"/>
      <c r="AJ30" s="41"/>
      <c r="AK30" s="264">
        <f>ROUND(AW54, 2)</f>
        <v>0</v>
      </c>
      <c r="AL30" s="265"/>
      <c r="AM30" s="265"/>
      <c r="AN30" s="265"/>
      <c r="AO30" s="265"/>
      <c r="AP30" s="41"/>
      <c r="AQ30" s="41"/>
      <c r="AR30" s="42"/>
      <c r="BE30" s="254"/>
    </row>
    <row r="31" spans="1:71" s="3" customFormat="1" ht="14.4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266">
        <v>0.21</v>
      </c>
      <c r="M31" s="265"/>
      <c r="N31" s="265"/>
      <c r="O31" s="265"/>
      <c r="P31" s="265"/>
      <c r="Q31" s="41"/>
      <c r="R31" s="41"/>
      <c r="S31" s="41"/>
      <c r="T31" s="41"/>
      <c r="U31" s="41"/>
      <c r="V31" s="41"/>
      <c r="W31" s="264">
        <f>ROUND(BB54, 2)</f>
        <v>0</v>
      </c>
      <c r="X31" s="265"/>
      <c r="Y31" s="265"/>
      <c r="Z31" s="265"/>
      <c r="AA31" s="265"/>
      <c r="AB31" s="265"/>
      <c r="AC31" s="265"/>
      <c r="AD31" s="265"/>
      <c r="AE31" s="265"/>
      <c r="AF31" s="41"/>
      <c r="AG31" s="41"/>
      <c r="AH31" s="41"/>
      <c r="AI31" s="41"/>
      <c r="AJ31" s="41"/>
      <c r="AK31" s="264">
        <v>0</v>
      </c>
      <c r="AL31" s="265"/>
      <c r="AM31" s="265"/>
      <c r="AN31" s="265"/>
      <c r="AO31" s="265"/>
      <c r="AP31" s="41"/>
      <c r="AQ31" s="41"/>
      <c r="AR31" s="42"/>
      <c r="BE31" s="254"/>
    </row>
    <row r="32" spans="1:71" s="3" customFormat="1" ht="14.4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266">
        <v>0.15</v>
      </c>
      <c r="M32" s="265"/>
      <c r="N32" s="265"/>
      <c r="O32" s="265"/>
      <c r="P32" s="265"/>
      <c r="Q32" s="41"/>
      <c r="R32" s="41"/>
      <c r="S32" s="41"/>
      <c r="T32" s="41"/>
      <c r="U32" s="41"/>
      <c r="V32" s="41"/>
      <c r="W32" s="264">
        <f>ROUND(BC54, 2)</f>
        <v>0</v>
      </c>
      <c r="X32" s="265"/>
      <c r="Y32" s="265"/>
      <c r="Z32" s="265"/>
      <c r="AA32" s="265"/>
      <c r="AB32" s="265"/>
      <c r="AC32" s="265"/>
      <c r="AD32" s="265"/>
      <c r="AE32" s="265"/>
      <c r="AF32" s="41"/>
      <c r="AG32" s="41"/>
      <c r="AH32" s="41"/>
      <c r="AI32" s="41"/>
      <c r="AJ32" s="41"/>
      <c r="AK32" s="264">
        <v>0</v>
      </c>
      <c r="AL32" s="265"/>
      <c r="AM32" s="265"/>
      <c r="AN32" s="265"/>
      <c r="AO32" s="265"/>
      <c r="AP32" s="41"/>
      <c r="AQ32" s="41"/>
      <c r="AR32" s="42"/>
      <c r="BE32" s="254"/>
    </row>
    <row r="33" spans="1:57" s="3" customFormat="1" ht="14.4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266">
        <v>0</v>
      </c>
      <c r="M33" s="265"/>
      <c r="N33" s="265"/>
      <c r="O33" s="265"/>
      <c r="P33" s="265"/>
      <c r="Q33" s="41"/>
      <c r="R33" s="41"/>
      <c r="S33" s="41"/>
      <c r="T33" s="41"/>
      <c r="U33" s="41"/>
      <c r="V33" s="41"/>
      <c r="W33" s="264">
        <f>ROUND(BD54, 2)</f>
        <v>0</v>
      </c>
      <c r="X33" s="265"/>
      <c r="Y33" s="265"/>
      <c r="Z33" s="265"/>
      <c r="AA33" s="265"/>
      <c r="AB33" s="265"/>
      <c r="AC33" s="265"/>
      <c r="AD33" s="265"/>
      <c r="AE33" s="265"/>
      <c r="AF33" s="41"/>
      <c r="AG33" s="41"/>
      <c r="AH33" s="41"/>
      <c r="AI33" s="41"/>
      <c r="AJ33" s="41"/>
      <c r="AK33" s="264">
        <v>0</v>
      </c>
      <c r="AL33" s="265"/>
      <c r="AM33" s="265"/>
      <c r="AN33" s="265"/>
      <c r="AO33" s="265"/>
      <c r="AP33" s="41"/>
      <c r="AQ33" s="41"/>
      <c r="AR33" s="42"/>
    </row>
    <row r="34" spans="1:57" s="2" customFormat="1" ht="6.9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5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267" t="s">
        <v>49</v>
      </c>
      <c r="Y35" s="268"/>
      <c r="Z35" s="268"/>
      <c r="AA35" s="268"/>
      <c r="AB35" s="268"/>
      <c r="AC35" s="45"/>
      <c r="AD35" s="45"/>
      <c r="AE35" s="45"/>
      <c r="AF35" s="45"/>
      <c r="AG35" s="45"/>
      <c r="AH35" s="45"/>
      <c r="AI35" s="45"/>
      <c r="AJ35" s="45"/>
      <c r="AK35" s="269">
        <f>SUM(AK26:AK33)</f>
        <v>0</v>
      </c>
      <c r="AL35" s="268"/>
      <c r="AM35" s="268"/>
      <c r="AN35" s="268"/>
      <c r="AO35" s="270"/>
      <c r="AP35" s="43"/>
      <c r="AQ35" s="43"/>
      <c r="AR35" s="39"/>
      <c r="BE35" s="34"/>
    </row>
    <row r="36" spans="1:57" s="2" customFormat="1" ht="6.9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" customHeight="1">
      <c r="A42" s="34"/>
      <c r="B42" s="35"/>
      <c r="C42" s="23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17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271" t="str">
        <f>K6</f>
        <v>Montážní kanály v areálech DPO III - Areál trolejbusy Ostrava - Hala I a III - Rekonstrukce montážnívch kanálů</v>
      </c>
      <c r="M45" s="272"/>
      <c r="N45" s="272"/>
      <c r="O45" s="272"/>
      <c r="P45" s="272"/>
      <c r="Q45" s="272"/>
      <c r="R45" s="272"/>
      <c r="S45" s="272"/>
      <c r="T45" s="272"/>
      <c r="U45" s="272"/>
      <c r="V45" s="272"/>
      <c r="W45" s="272"/>
      <c r="X45" s="272"/>
      <c r="Y45" s="272"/>
      <c r="Z45" s="272"/>
      <c r="AA45" s="272"/>
      <c r="AB45" s="272"/>
      <c r="AC45" s="272"/>
      <c r="AD45" s="272"/>
      <c r="AE45" s="272"/>
      <c r="AF45" s="272"/>
      <c r="AG45" s="272"/>
      <c r="AH45" s="272"/>
      <c r="AI45" s="272"/>
      <c r="AJ45" s="272"/>
      <c r="AK45" s="272"/>
      <c r="AL45" s="272"/>
      <c r="AM45" s="272"/>
      <c r="AN45" s="272"/>
      <c r="AO45" s="272"/>
      <c r="AP45" s="56"/>
      <c r="AQ45" s="56"/>
      <c r="AR45" s="57"/>
    </row>
    <row r="46" spans="1:57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273" t="str">
        <f>IF(AN8= "","",AN8)</f>
        <v>29. 5. 2020</v>
      </c>
      <c r="AN47" s="273"/>
      <c r="AO47" s="36"/>
      <c r="AP47" s="36"/>
      <c r="AQ47" s="36"/>
      <c r="AR47" s="39"/>
      <c r="BE47" s="34"/>
    </row>
    <row r="48" spans="1:57" s="2" customFormat="1" ht="6.9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15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Dopravní podnik Ostrava a.s.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274" t="str">
        <f>IF(E17="","",E17)</f>
        <v>Projekt HTL s.r.o.</v>
      </c>
      <c r="AN49" s="275"/>
      <c r="AO49" s="275"/>
      <c r="AP49" s="275"/>
      <c r="AQ49" s="36"/>
      <c r="AR49" s="39"/>
      <c r="AS49" s="276" t="s">
        <v>51</v>
      </c>
      <c r="AT49" s="277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15" customHeight="1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274" t="str">
        <f>IF(E20="","",E20)</f>
        <v>Projekt HTL s.r.o.</v>
      </c>
      <c r="AN50" s="275"/>
      <c r="AO50" s="275"/>
      <c r="AP50" s="275"/>
      <c r="AQ50" s="36"/>
      <c r="AR50" s="39"/>
      <c r="AS50" s="278"/>
      <c r="AT50" s="279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280"/>
      <c r="AT51" s="281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282" t="s">
        <v>52</v>
      </c>
      <c r="D52" s="283"/>
      <c r="E52" s="283"/>
      <c r="F52" s="283"/>
      <c r="G52" s="283"/>
      <c r="H52" s="66"/>
      <c r="I52" s="284" t="s">
        <v>53</v>
      </c>
      <c r="J52" s="283"/>
      <c r="K52" s="283"/>
      <c r="L52" s="283"/>
      <c r="M52" s="283"/>
      <c r="N52" s="283"/>
      <c r="O52" s="283"/>
      <c r="P52" s="283"/>
      <c r="Q52" s="283"/>
      <c r="R52" s="283"/>
      <c r="S52" s="283"/>
      <c r="T52" s="283"/>
      <c r="U52" s="283"/>
      <c r="V52" s="283"/>
      <c r="W52" s="283"/>
      <c r="X52" s="283"/>
      <c r="Y52" s="283"/>
      <c r="Z52" s="283"/>
      <c r="AA52" s="283"/>
      <c r="AB52" s="283"/>
      <c r="AC52" s="283"/>
      <c r="AD52" s="283"/>
      <c r="AE52" s="283"/>
      <c r="AF52" s="283"/>
      <c r="AG52" s="285" t="s">
        <v>54</v>
      </c>
      <c r="AH52" s="283"/>
      <c r="AI52" s="283"/>
      <c r="AJ52" s="283"/>
      <c r="AK52" s="283"/>
      <c r="AL52" s="283"/>
      <c r="AM52" s="283"/>
      <c r="AN52" s="284" t="s">
        <v>55</v>
      </c>
      <c r="AO52" s="283"/>
      <c r="AP52" s="283"/>
      <c r="AQ52" s="67" t="s">
        <v>56</v>
      </c>
      <c r="AR52" s="39"/>
      <c r="AS52" s="68" t="s">
        <v>57</v>
      </c>
      <c r="AT52" s="69" t="s">
        <v>58</v>
      </c>
      <c r="AU52" s="69" t="s">
        <v>59</v>
      </c>
      <c r="AV52" s="69" t="s">
        <v>60</v>
      </c>
      <c r="AW52" s="69" t="s">
        <v>61</v>
      </c>
      <c r="AX52" s="69" t="s">
        <v>62</v>
      </c>
      <c r="AY52" s="69" t="s">
        <v>63</v>
      </c>
      <c r="AZ52" s="69" t="s">
        <v>64</v>
      </c>
      <c r="BA52" s="69" t="s">
        <v>65</v>
      </c>
      <c r="BB52" s="69" t="s">
        <v>66</v>
      </c>
      <c r="BC52" s="69" t="s">
        <v>67</v>
      </c>
      <c r="BD52" s="70" t="s">
        <v>68</v>
      </c>
      <c r="BE52" s="34"/>
    </row>
    <row r="53" spans="1:91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" customHeight="1">
      <c r="B54" s="74"/>
      <c r="C54" s="75" t="s">
        <v>69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289">
        <f>ROUND(SUM(AG55:AG56),2)</f>
        <v>0</v>
      </c>
      <c r="AH54" s="289"/>
      <c r="AI54" s="289"/>
      <c r="AJ54" s="289"/>
      <c r="AK54" s="289"/>
      <c r="AL54" s="289"/>
      <c r="AM54" s="289"/>
      <c r="AN54" s="290">
        <f>SUM(AG54,AT54)</f>
        <v>0</v>
      </c>
      <c r="AO54" s="290"/>
      <c r="AP54" s="290"/>
      <c r="AQ54" s="78" t="s">
        <v>19</v>
      </c>
      <c r="AR54" s="79"/>
      <c r="AS54" s="80">
        <f>ROUND(SUM(AS55:AS56),2)</f>
        <v>0</v>
      </c>
      <c r="AT54" s="81">
        <f>ROUND(SUM(AV54:AW54),2)</f>
        <v>0</v>
      </c>
      <c r="AU54" s="82">
        <f>ROUND(SUM(AU55:AU56),5)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ROUND(SUM(AZ55:AZ56),2)</f>
        <v>0</v>
      </c>
      <c r="BA54" s="81">
        <f>ROUND(SUM(BA55:BA56),2)</f>
        <v>0</v>
      </c>
      <c r="BB54" s="81">
        <f>ROUND(SUM(BB55:BB56),2)</f>
        <v>0</v>
      </c>
      <c r="BC54" s="81">
        <f>ROUND(SUM(BC55:BC56),2)</f>
        <v>0</v>
      </c>
      <c r="BD54" s="83">
        <f>ROUND(SUM(BD55:BD56),2)</f>
        <v>0</v>
      </c>
      <c r="BS54" s="84" t="s">
        <v>70</v>
      </c>
      <c r="BT54" s="84" t="s">
        <v>71</v>
      </c>
      <c r="BU54" s="85" t="s">
        <v>72</v>
      </c>
      <c r="BV54" s="84" t="s">
        <v>73</v>
      </c>
      <c r="BW54" s="84" t="s">
        <v>5</v>
      </c>
      <c r="BX54" s="84" t="s">
        <v>74</v>
      </c>
      <c r="CL54" s="84" t="s">
        <v>19</v>
      </c>
    </row>
    <row r="55" spans="1:91" s="7" customFormat="1" ht="16.5" customHeight="1">
      <c r="A55" s="86" t="s">
        <v>75</v>
      </c>
      <c r="B55" s="87"/>
      <c r="C55" s="88"/>
      <c r="D55" s="288" t="s">
        <v>76</v>
      </c>
      <c r="E55" s="288"/>
      <c r="F55" s="288"/>
      <c r="G55" s="288"/>
      <c r="H55" s="288"/>
      <c r="I55" s="89"/>
      <c r="J55" s="288" t="s">
        <v>77</v>
      </c>
      <c r="K55" s="288"/>
      <c r="L55" s="288"/>
      <c r="M55" s="288"/>
      <c r="N55" s="288"/>
      <c r="O55" s="288"/>
      <c r="P55" s="288"/>
      <c r="Q55" s="288"/>
      <c r="R55" s="288"/>
      <c r="S55" s="288"/>
      <c r="T55" s="288"/>
      <c r="U55" s="288"/>
      <c r="V55" s="288"/>
      <c r="W55" s="288"/>
      <c r="X55" s="288"/>
      <c r="Y55" s="288"/>
      <c r="Z55" s="288"/>
      <c r="AA55" s="288"/>
      <c r="AB55" s="288"/>
      <c r="AC55" s="288"/>
      <c r="AD55" s="288"/>
      <c r="AE55" s="288"/>
      <c r="AF55" s="288"/>
      <c r="AG55" s="286">
        <f>'01 - SO 10 Stavebně konst...'!J30</f>
        <v>0</v>
      </c>
      <c r="AH55" s="287"/>
      <c r="AI55" s="287"/>
      <c r="AJ55" s="287"/>
      <c r="AK55" s="287"/>
      <c r="AL55" s="287"/>
      <c r="AM55" s="287"/>
      <c r="AN55" s="286">
        <f>SUM(AG55,AT55)</f>
        <v>0</v>
      </c>
      <c r="AO55" s="287"/>
      <c r="AP55" s="287"/>
      <c r="AQ55" s="90" t="s">
        <v>78</v>
      </c>
      <c r="AR55" s="91"/>
      <c r="AS55" s="92">
        <v>0</v>
      </c>
      <c r="AT55" s="93">
        <f>ROUND(SUM(AV55:AW55),2)</f>
        <v>0</v>
      </c>
      <c r="AU55" s="94">
        <f>'01 - SO 10 Stavebně konst...'!P96</f>
        <v>0</v>
      </c>
      <c r="AV55" s="93">
        <f>'01 - SO 10 Stavebně konst...'!J33</f>
        <v>0</v>
      </c>
      <c r="AW55" s="93">
        <f>'01 - SO 10 Stavebně konst...'!J34</f>
        <v>0</v>
      </c>
      <c r="AX55" s="93">
        <f>'01 - SO 10 Stavebně konst...'!J35</f>
        <v>0</v>
      </c>
      <c r="AY55" s="93">
        <f>'01 - SO 10 Stavebně konst...'!J36</f>
        <v>0</v>
      </c>
      <c r="AZ55" s="93">
        <f>'01 - SO 10 Stavebně konst...'!F33</f>
        <v>0</v>
      </c>
      <c r="BA55" s="93">
        <f>'01 - SO 10 Stavebně konst...'!F34</f>
        <v>0</v>
      </c>
      <c r="BB55" s="93">
        <f>'01 - SO 10 Stavebně konst...'!F35</f>
        <v>0</v>
      </c>
      <c r="BC55" s="93">
        <f>'01 - SO 10 Stavebně konst...'!F36</f>
        <v>0</v>
      </c>
      <c r="BD55" s="95">
        <f>'01 - SO 10 Stavebně konst...'!F37</f>
        <v>0</v>
      </c>
      <c r="BT55" s="96" t="s">
        <v>79</v>
      </c>
      <c r="BV55" s="96" t="s">
        <v>73</v>
      </c>
      <c r="BW55" s="96" t="s">
        <v>80</v>
      </c>
      <c r="BX55" s="96" t="s">
        <v>5</v>
      </c>
      <c r="CL55" s="96" t="s">
        <v>19</v>
      </c>
      <c r="CM55" s="96" t="s">
        <v>81</v>
      </c>
    </row>
    <row r="56" spans="1:91" s="7" customFormat="1" ht="16.5" customHeight="1">
      <c r="A56" s="86" t="s">
        <v>75</v>
      </c>
      <c r="B56" s="87"/>
      <c r="C56" s="88"/>
      <c r="D56" s="288" t="s">
        <v>82</v>
      </c>
      <c r="E56" s="288"/>
      <c r="F56" s="288"/>
      <c r="G56" s="288"/>
      <c r="H56" s="288"/>
      <c r="I56" s="89"/>
      <c r="J56" s="288" t="s">
        <v>83</v>
      </c>
      <c r="K56" s="288"/>
      <c r="L56" s="288"/>
      <c r="M56" s="288"/>
      <c r="N56" s="288"/>
      <c r="O56" s="288"/>
      <c r="P56" s="288"/>
      <c r="Q56" s="288"/>
      <c r="R56" s="288"/>
      <c r="S56" s="288"/>
      <c r="T56" s="288"/>
      <c r="U56" s="288"/>
      <c r="V56" s="288"/>
      <c r="W56" s="288"/>
      <c r="X56" s="288"/>
      <c r="Y56" s="288"/>
      <c r="Z56" s="288"/>
      <c r="AA56" s="288"/>
      <c r="AB56" s="288"/>
      <c r="AC56" s="288"/>
      <c r="AD56" s="288"/>
      <c r="AE56" s="288"/>
      <c r="AF56" s="288"/>
      <c r="AG56" s="286">
        <f>'02 - SO 20 Elektroinstalace'!J30</f>
        <v>0</v>
      </c>
      <c r="AH56" s="287"/>
      <c r="AI56" s="287"/>
      <c r="AJ56" s="287"/>
      <c r="AK56" s="287"/>
      <c r="AL56" s="287"/>
      <c r="AM56" s="287"/>
      <c r="AN56" s="286">
        <f>SUM(AG56,AT56)</f>
        <v>0</v>
      </c>
      <c r="AO56" s="287"/>
      <c r="AP56" s="287"/>
      <c r="AQ56" s="90" t="s">
        <v>78</v>
      </c>
      <c r="AR56" s="91"/>
      <c r="AS56" s="97">
        <v>0</v>
      </c>
      <c r="AT56" s="98">
        <f>ROUND(SUM(AV56:AW56),2)</f>
        <v>0</v>
      </c>
      <c r="AU56" s="99">
        <f>'02 - SO 20 Elektroinstalace'!P84</f>
        <v>0</v>
      </c>
      <c r="AV56" s="98">
        <f>'02 - SO 20 Elektroinstalace'!J33</f>
        <v>0</v>
      </c>
      <c r="AW56" s="98">
        <f>'02 - SO 20 Elektroinstalace'!J34</f>
        <v>0</v>
      </c>
      <c r="AX56" s="98">
        <f>'02 - SO 20 Elektroinstalace'!J35</f>
        <v>0</v>
      </c>
      <c r="AY56" s="98">
        <f>'02 - SO 20 Elektroinstalace'!J36</f>
        <v>0</v>
      </c>
      <c r="AZ56" s="98">
        <f>'02 - SO 20 Elektroinstalace'!F33</f>
        <v>0</v>
      </c>
      <c r="BA56" s="98">
        <f>'02 - SO 20 Elektroinstalace'!F34</f>
        <v>0</v>
      </c>
      <c r="BB56" s="98">
        <f>'02 - SO 20 Elektroinstalace'!F35</f>
        <v>0</v>
      </c>
      <c r="BC56" s="98">
        <f>'02 - SO 20 Elektroinstalace'!F36</f>
        <v>0</v>
      </c>
      <c r="BD56" s="100">
        <f>'02 - SO 20 Elektroinstalace'!F37</f>
        <v>0</v>
      </c>
      <c r="BT56" s="96" t="s">
        <v>79</v>
      </c>
      <c r="BV56" s="96" t="s">
        <v>73</v>
      </c>
      <c r="BW56" s="96" t="s">
        <v>84</v>
      </c>
      <c r="BX56" s="96" t="s">
        <v>5</v>
      </c>
      <c r="CL56" s="96" t="s">
        <v>19</v>
      </c>
      <c r="CM56" s="96" t="s">
        <v>81</v>
      </c>
    </row>
    <row r="57" spans="1:91" s="2" customFormat="1" ht="30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9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pans="1:91" s="2" customFormat="1" ht="6.9" customHeight="1">
      <c r="A58" s="34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</sheetData>
  <sheetProtection algorithmName="SHA-512" hashValue="LpbeDuS9/IXWxVf0RHyoW1fqLrraJSbaAy0qixFVy1h9IkFE5AcZ/onEc5Yb8wzHROUahB9jGlgLVr5JwJg08g==" saltValue="bbQQ7GIFttQ4uWKvmSensroH7tWXbtnolaCa5lNDJQj73Gzy/XVgWpKpY0XF8i4aP60MQ6bodp//M+sFYWFvCw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1 - SO 10 Stavebně konst...'!C2" display="/" xr:uid="{00000000-0004-0000-0000-000000000000}"/>
    <hyperlink ref="A56" location="'02 - SO 20 Elektroinstalace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648"/>
  <sheetViews>
    <sheetView showGridLines="0" workbookViewId="0">
      <selection activeCell="A645" sqref="A645:XFD647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101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1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80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20"/>
      <c r="AT3" s="17" t="s">
        <v>81</v>
      </c>
    </row>
    <row r="4" spans="1:46" s="1" customFormat="1" ht="24.9" customHeight="1">
      <c r="B4" s="20"/>
      <c r="D4" s="105" t="s">
        <v>85</v>
      </c>
      <c r="I4" s="101"/>
      <c r="L4" s="20"/>
      <c r="M4" s="106" t="s">
        <v>10</v>
      </c>
      <c r="AT4" s="17" t="s">
        <v>4</v>
      </c>
    </row>
    <row r="5" spans="1:46" s="1" customFormat="1" ht="6.9" customHeight="1">
      <c r="B5" s="20"/>
      <c r="I5" s="101"/>
      <c r="L5" s="20"/>
    </row>
    <row r="6" spans="1:46" s="1" customFormat="1" ht="12" customHeight="1">
      <c r="B6" s="20"/>
      <c r="D6" s="107" t="s">
        <v>16</v>
      </c>
      <c r="I6" s="101"/>
      <c r="L6" s="20"/>
    </row>
    <row r="7" spans="1:46" s="1" customFormat="1" ht="23.25" customHeight="1">
      <c r="B7" s="20"/>
      <c r="E7" s="292" t="str">
        <f>'Rekapitulace stavby'!K6</f>
        <v>Montážní kanály v areálech DPO III - Areál trolejbusy Ostrava - Hala I a III - Rekonstrukce montážnívch kanálů</v>
      </c>
      <c r="F7" s="293"/>
      <c r="G7" s="293"/>
      <c r="H7" s="293"/>
      <c r="I7" s="101"/>
      <c r="L7" s="20"/>
    </row>
    <row r="8" spans="1:46" s="2" customFormat="1" ht="12" customHeight="1">
      <c r="A8" s="34"/>
      <c r="B8" s="39"/>
      <c r="C8" s="34"/>
      <c r="D8" s="107" t="s">
        <v>86</v>
      </c>
      <c r="E8" s="34"/>
      <c r="F8" s="34"/>
      <c r="G8" s="34"/>
      <c r="H8" s="34"/>
      <c r="I8" s="108"/>
      <c r="J8" s="34"/>
      <c r="K8" s="34"/>
      <c r="L8" s="10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87</v>
      </c>
      <c r="F9" s="295"/>
      <c r="G9" s="295"/>
      <c r="H9" s="295"/>
      <c r="I9" s="108"/>
      <c r="J9" s="34"/>
      <c r="K9" s="34"/>
      <c r="L9" s="10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108"/>
      <c r="J10" s="34"/>
      <c r="K10" s="34"/>
      <c r="L10" s="10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7" t="s">
        <v>18</v>
      </c>
      <c r="E11" s="34"/>
      <c r="F11" s="110" t="s">
        <v>19</v>
      </c>
      <c r="G11" s="34"/>
      <c r="H11" s="34"/>
      <c r="I11" s="111" t="s">
        <v>20</v>
      </c>
      <c r="J11" s="110" t="s">
        <v>19</v>
      </c>
      <c r="K11" s="34"/>
      <c r="L11" s="10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21</v>
      </c>
      <c r="E12" s="34"/>
      <c r="F12" s="110" t="s">
        <v>22</v>
      </c>
      <c r="G12" s="34"/>
      <c r="H12" s="34"/>
      <c r="I12" s="111" t="s">
        <v>23</v>
      </c>
      <c r="J12" s="112" t="str">
        <f>'Rekapitulace stavby'!AN8</f>
        <v>29. 5. 2020</v>
      </c>
      <c r="K12" s="34"/>
      <c r="L12" s="10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108"/>
      <c r="J13" s="34"/>
      <c r="K13" s="34"/>
      <c r="L13" s="10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7" t="s">
        <v>25</v>
      </c>
      <c r="E14" s="34"/>
      <c r="F14" s="34"/>
      <c r="G14" s="34"/>
      <c r="H14" s="34"/>
      <c r="I14" s="111" t="s">
        <v>26</v>
      </c>
      <c r="J14" s="110" t="str">
        <f>IF('Rekapitulace stavby'!AN10="","",'Rekapitulace stavby'!AN10)</f>
        <v/>
      </c>
      <c r="K14" s="34"/>
      <c r="L14" s="10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>Dopravní podnik Ostrava a.s.</v>
      </c>
      <c r="F15" s="34"/>
      <c r="G15" s="34"/>
      <c r="H15" s="34"/>
      <c r="I15" s="111" t="s">
        <v>28</v>
      </c>
      <c r="J15" s="110" t="str">
        <f>IF('Rekapitulace stavby'!AN11="","",'Rekapitulace stavby'!AN11)</f>
        <v/>
      </c>
      <c r="K15" s="34"/>
      <c r="L15" s="10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108"/>
      <c r="J16" s="34"/>
      <c r="K16" s="34"/>
      <c r="L16" s="10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7" t="s">
        <v>29</v>
      </c>
      <c r="E17" s="34"/>
      <c r="F17" s="34"/>
      <c r="G17" s="34"/>
      <c r="H17" s="34"/>
      <c r="I17" s="111" t="s">
        <v>26</v>
      </c>
      <c r="J17" s="30" t="str">
        <f>'Rekapitulace stavby'!AN13</f>
        <v>Vyplň údaj</v>
      </c>
      <c r="K17" s="34"/>
      <c r="L17" s="10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1" t="s">
        <v>28</v>
      </c>
      <c r="J18" s="30" t="str">
        <f>'Rekapitulace stavby'!AN14</f>
        <v>Vyplň údaj</v>
      </c>
      <c r="K18" s="34"/>
      <c r="L18" s="10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108"/>
      <c r="J19" s="34"/>
      <c r="K19" s="34"/>
      <c r="L19" s="10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7" t="s">
        <v>31</v>
      </c>
      <c r="E20" s="34"/>
      <c r="F20" s="34"/>
      <c r="G20" s="34"/>
      <c r="H20" s="34"/>
      <c r="I20" s="111" t="s">
        <v>26</v>
      </c>
      <c r="J20" s="110" t="str">
        <f>IF('Rekapitulace stavby'!AN16="","",'Rekapitulace stavby'!AN16)</f>
        <v/>
      </c>
      <c r="K20" s="34"/>
      <c r="L20" s="10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>Projekt HTL s.r.o.</v>
      </c>
      <c r="F21" s="34"/>
      <c r="G21" s="34"/>
      <c r="H21" s="34"/>
      <c r="I21" s="111" t="s">
        <v>28</v>
      </c>
      <c r="J21" s="110" t="str">
        <f>IF('Rekapitulace stavby'!AN17="","",'Rekapitulace stavby'!AN17)</f>
        <v/>
      </c>
      <c r="K21" s="34"/>
      <c r="L21" s="10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108"/>
      <c r="J22" s="34"/>
      <c r="K22" s="34"/>
      <c r="L22" s="10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7" t="s">
        <v>34</v>
      </c>
      <c r="E23" s="34"/>
      <c r="F23" s="34"/>
      <c r="G23" s="34"/>
      <c r="H23" s="34"/>
      <c r="I23" s="111" t="s">
        <v>26</v>
      </c>
      <c r="J23" s="110" t="str">
        <f>IF('Rekapitulace stavby'!AN19="","",'Rekapitulace stavby'!AN19)</f>
        <v/>
      </c>
      <c r="K23" s="34"/>
      <c r="L23" s="10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>Projekt HTL s.r.o.</v>
      </c>
      <c r="F24" s="34"/>
      <c r="G24" s="34"/>
      <c r="H24" s="34"/>
      <c r="I24" s="111" t="s">
        <v>28</v>
      </c>
      <c r="J24" s="110" t="str">
        <f>IF('Rekapitulace stavby'!AN20="","",'Rekapitulace stavby'!AN20)</f>
        <v/>
      </c>
      <c r="K24" s="34"/>
      <c r="L24" s="10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108"/>
      <c r="J25" s="34"/>
      <c r="K25" s="34"/>
      <c r="L25" s="10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7" t="s">
        <v>35</v>
      </c>
      <c r="E26" s="34"/>
      <c r="F26" s="34"/>
      <c r="G26" s="34"/>
      <c r="H26" s="34"/>
      <c r="I26" s="108"/>
      <c r="J26" s="34"/>
      <c r="K26" s="34"/>
      <c r="L26" s="10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3"/>
      <c r="B27" s="114"/>
      <c r="C27" s="113"/>
      <c r="D27" s="113"/>
      <c r="E27" s="298" t="s">
        <v>19</v>
      </c>
      <c r="F27" s="298"/>
      <c r="G27" s="298"/>
      <c r="H27" s="298"/>
      <c r="I27" s="115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108"/>
      <c r="J28" s="34"/>
      <c r="K28" s="34"/>
      <c r="L28" s="10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7"/>
      <c r="E29" s="117"/>
      <c r="F29" s="117"/>
      <c r="G29" s="117"/>
      <c r="H29" s="117"/>
      <c r="I29" s="118"/>
      <c r="J29" s="117"/>
      <c r="K29" s="117"/>
      <c r="L29" s="10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108"/>
      <c r="J30" s="120">
        <f>ROUND(J96, 2)</f>
        <v>0</v>
      </c>
      <c r="K30" s="34"/>
      <c r="L30" s="10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7"/>
      <c r="E31" s="117"/>
      <c r="F31" s="117"/>
      <c r="G31" s="117"/>
      <c r="H31" s="117"/>
      <c r="I31" s="118"/>
      <c r="J31" s="117"/>
      <c r="K31" s="117"/>
      <c r="L31" s="10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2" t="s">
        <v>38</v>
      </c>
      <c r="J32" s="121" t="s">
        <v>40</v>
      </c>
      <c r="K32" s="34"/>
      <c r="L32" s="10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23" t="s">
        <v>41</v>
      </c>
      <c r="E33" s="107" t="s">
        <v>42</v>
      </c>
      <c r="F33" s="124">
        <f>ROUND((SUM(BE96:BE647)),  2)</f>
        <v>0</v>
      </c>
      <c r="G33" s="34"/>
      <c r="H33" s="34"/>
      <c r="I33" s="125">
        <v>0.21</v>
      </c>
      <c r="J33" s="124">
        <f>ROUND(((SUM(BE96:BE647))*I33),  2)</f>
        <v>0</v>
      </c>
      <c r="K33" s="34"/>
      <c r="L33" s="10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07" t="s">
        <v>43</v>
      </c>
      <c r="F34" s="124">
        <f>ROUND((SUM(BF96:BF647)),  2)</f>
        <v>0</v>
      </c>
      <c r="G34" s="34"/>
      <c r="H34" s="34"/>
      <c r="I34" s="125">
        <v>0.15</v>
      </c>
      <c r="J34" s="124">
        <f>ROUND(((SUM(BF96:BF647))*I34),  2)</f>
        <v>0</v>
      </c>
      <c r="K34" s="34"/>
      <c r="L34" s="10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7" t="s">
        <v>44</v>
      </c>
      <c r="F35" s="124">
        <f>ROUND((SUM(BG96:BG647)),  2)</f>
        <v>0</v>
      </c>
      <c r="G35" s="34"/>
      <c r="H35" s="34"/>
      <c r="I35" s="125">
        <v>0.21</v>
      </c>
      <c r="J35" s="124">
        <f>0</f>
        <v>0</v>
      </c>
      <c r="K35" s="34"/>
      <c r="L35" s="10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7" t="s">
        <v>45</v>
      </c>
      <c r="F36" s="124">
        <f>ROUND((SUM(BH96:BH647)),  2)</f>
        <v>0</v>
      </c>
      <c r="G36" s="34"/>
      <c r="H36" s="34"/>
      <c r="I36" s="125">
        <v>0.15</v>
      </c>
      <c r="J36" s="124">
        <f>0</f>
        <v>0</v>
      </c>
      <c r="K36" s="34"/>
      <c r="L36" s="10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7" t="s">
        <v>46</v>
      </c>
      <c r="F37" s="124">
        <f>ROUND((SUM(BI96:BI647)),  2)</f>
        <v>0</v>
      </c>
      <c r="G37" s="34"/>
      <c r="H37" s="34"/>
      <c r="I37" s="125">
        <v>0</v>
      </c>
      <c r="J37" s="124">
        <f>0</f>
        <v>0</v>
      </c>
      <c r="K37" s="34"/>
      <c r="L37" s="10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108"/>
      <c r="J38" s="34"/>
      <c r="K38" s="34"/>
      <c r="L38" s="10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47</v>
      </c>
      <c r="E39" s="128"/>
      <c r="F39" s="128"/>
      <c r="G39" s="129" t="s">
        <v>48</v>
      </c>
      <c r="H39" s="130" t="s">
        <v>49</v>
      </c>
      <c r="I39" s="131"/>
      <c r="J39" s="132">
        <f>SUM(J30:J37)</f>
        <v>0</v>
      </c>
      <c r="K39" s="133"/>
      <c r="L39" s="10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34"/>
      <c r="C40" s="135"/>
      <c r="D40" s="135"/>
      <c r="E40" s="135"/>
      <c r="F40" s="135"/>
      <c r="G40" s="135"/>
      <c r="H40" s="135"/>
      <c r="I40" s="136"/>
      <c r="J40" s="135"/>
      <c r="K40" s="135"/>
      <c r="L40" s="10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37"/>
      <c r="C44" s="138"/>
      <c r="D44" s="138"/>
      <c r="E44" s="138"/>
      <c r="F44" s="138"/>
      <c r="G44" s="138"/>
      <c r="H44" s="138"/>
      <c r="I44" s="139"/>
      <c r="J44" s="138"/>
      <c r="K44" s="138"/>
      <c r="L44" s="10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88</v>
      </c>
      <c r="D45" s="36"/>
      <c r="E45" s="36"/>
      <c r="F45" s="36"/>
      <c r="G45" s="36"/>
      <c r="H45" s="36"/>
      <c r="I45" s="108"/>
      <c r="J45" s="36"/>
      <c r="K45" s="36"/>
      <c r="L45" s="10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108"/>
      <c r="J46" s="36"/>
      <c r="K46" s="36"/>
      <c r="L46" s="10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8"/>
      <c r="J47" s="36"/>
      <c r="K47" s="36"/>
      <c r="L47" s="10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23.25" customHeight="1">
      <c r="A48" s="34"/>
      <c r="B48" s="35"/>
      <c r="C48" s="36"/>
      <c r="D48" s="36"/>
      <c r="E48" s="299" t="str">
        <f>E7</f>
        <v>Montážní kanály v areálech DPO III - Areál trolejbusy Ostrava - Hala I a III - Rekonstrukce montážnívch kanálů</v>
      </c>
      <c r="F48" s="300"/>
      <c r="G48" s="300"/>
      <c r="H48" s="300"/>
      <c r="I48" s="108"/>
      <c r="J48" s="36"/>
      <c r="K48" s="36"/>
      <c r="L48" s="10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86</v>
      </c>
      <c r="D49" s="36"/>
      <c r="E49" s="36"/>
      <c r="F49" s="36"/>
      <c r="G49" s="36"/>
      <c r="H49" s="36"/>
      <c r="I49" s="108"/>
      <c r="J49" s="36"/>
      <c r="K49" s="36"/>
      <c r="L49" s="10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71" t="str">
        <f>E9</f>
        <v>01 - SO 10 Stavebně konstrukční řešení</v>
      </c>
      <c r="F50" s="301"/>
      <c r="G50" s="301"/>
      <c r="H50" s="301"/>
      <c r="I50" s="108"/>
      <c r="J50" s="36"/>
      <c r="K50" s="36"/>
      <c r="L50" s="10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108"/>
      <c r="J51" s="36"/>
      <c r="K51" s="36"/>
      <c r="L51" s="10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111" t="s">
        <v>23</v>
      </c>
      <c r="J52" s="59" t="str">
        <f>IF(J12="","",J12)</f>
        <v>29. 5. 2020</v>
      </c>
      <c r="K52" s="36"/>
      <c r="L52" s="10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108"/>
      <c r="J53" s="36"/>
      <c r="K53" s="36"/>
      <c r="L53" s="10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15" customHeight="1">
      <c r="A54" s="34"/>
      <c r="B54" s="35"/>
      <c r="C54" s="29" t="s">
        <v>25</v>
      </c>
      <c r="D54" s="36"/>
      <c r="E54" s="36"/>
      <c r="F54" s="27" t="str">
        <f>E15</f>
        <v>Dopravní podnik Ostrava a.s.</v>
      </c>
      <c r="G54" s="36"/>
      <c r="H54" s="36"/>
      <c r="I54" s="111" t="s">
        <v>31</v>
      </c>
      <c r="J54" s="32" t="str">
        <f>E21</f>
        <v>Projekt HTL s.r.o.</v>
      </c>
      <c r="K54" s="36"/>
      <c r="L54" s="10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15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111" t="s">
        <v>34</v>
      </c>
      <c r="J55" s="32" t="str">
        <f>E24</f>
        <v>Projekt HTL s.r.o.</v>
      </c>
      <c r="K55" s="36"/>
      <c r="L55" s="10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8"/>
      <c r="J56" s="36"/>
      <c r="K56" s="36"/>
      <c r="L56" s="10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0" t="s">
        <v>89</v>
      </c>
      <c r="D57" s="141"/>
      <c r="E57" s="141"/>
      <c r="F57" s="141"/>
      <c r="G57" s="141"/>
      <c r="H57" s="141"/>
      <c r="I57" s="142"/>
      <c r="J57" s="143" t="s">
        <v>90</v>
      </c>
      <c r="K57" s="141"/>
      <c r="L57" s="10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8"/>
      <c r="J58" s="36"/>
      <c r="K58" s="36"/>
      <c r="L58" s="10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44" t="s">
        <v>69</v>
      </c>
      <c r="D59" s="36"/>
      <c r="E59" s="36"/>
      <c r="F59" s="36"/>
      <c r="G59" s="36"/>
      <c r="H59" s="36"/>
      <c r="I59" s="108"/>
      <c r="J59" s="77">
        <f>J96</f>
        <v>0</v>
      </c>
      <c r="K59" s="36"/>
      <c r="L59" s="10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91</v>
      </c>
    </row>
    <row r="60" spans="1:47" s="9" customFormat="1" ht="24.9" customHeight="1">
      <c r="B60" s="145"/>
      <c r="C60" s="146"/>
      <c r="D60" s="147" t="s">
        <v>92</v>
      </c>
      <c r="E60" s="148"/>
      <c r="F60" s="148"/>
      <c r="G60" s="148"/>
      <c r="H60" s="148"/>
      <c r="I60" s="149"/>
      <c r="J60" s="150">
        <f>J97</f>
        <v>0</v>
      </c>
      <c r="K60" s="146"/>
      <c r="L60" s="151"/>
    </row>
    <row r="61" spans="1:47" s="10" customFormat="1" ht="19.95" customHeight="1">
      <c r="B61" s="152"/>
      <c r="C61" s="153"/>
      <c r="D61" s="154" t="s">
        <v>93</v>
      </c>
      <c r="E61" s="155"/>
      <c r="F61" s="155"/>
      <c r="G61" s="155"/>
      <c r="H61" s="155"/>
      <c r="I61" s="156"/>
      <c r="J61" s="157">
        <f>J98</f>
        <v>0</v>
      </c>
      <c r="K61" s="153"/>
      <c r="L61" s="158"/>
    </row>
    <row r="62" spans="1:47" s="10" customFormat="1" ht="19.95" customHeight="1">
      <c r="B62" s="152"/>
      <c r="C62" s="153"/>
      <c r="D62" s="154" t="s">
        <v>94</v>
      </c>
      <c r="E62" s="155"/>
      <c r="F62" s="155"/>
      <c r="G62" s="155"/>
      <c r="H62" s="155"/>
      <c r="I62" s="156"/>
      <c r="J62" s="157">
        <f>J144</f>
        <v>0</v>
      </c>
      <c r="K62" s="153"/>
      <c r="L62" s="158"/>
    </row>
    <row r="63" spans="1:47" s="10" customFormat="1" ht="19.95" customHeight="1">
      <c r="B63" s="152"/>
      <c r="C63" s="153"/>
      <c r="D63" s="154" t="s">
        <v>95</v>
      </c>
      <c r="E63" s="155"/>
      <c r="F63" s="155"/>
      <c r="G63" s="155"/>
      <c r="H63" s="155"/>
      <c r="I63" s="156"/>
      <c r="J63" s="157">
        <f>J156</f>
        <v>0</v>
      </c>
      <c r="K63" s="153"/>
      <c r="L63" s="158"/>
    </row>
    <row r="64" spans="1:47" s="10" customFormat="1" ht="19.95" customHeight="1">
      <c r="B64" s="152"/>
      <c r="C64" s="153"/>
      <c r="D64" s="154" t="s">
        <v>96</v>
      </c>
      <c r="E64" s="155"/>
      <c r="F64" s="155"/>
      <c r="G64" s="155"/>
      <c r="H64" s="155"/>
      <c r="I64" s="156"/>
      <c r="J64" s="157">
        <f>J201</f>
        <v>0</v>
      </c>
      <c r="K64" s="153"/>
      <c r="L64" s="158"/>
    </row>
    <row r="65" spans="1:31" s="10" customFormat="1" ht="19.95" customHeight="1">
      <c r="B65" s="152"/>
      <c r="C65" s="153"/>
      <c r="D65" s="154" t="s">
        <v>97</v>
      </c>
      <c r="E65" s="155"/>
      <c r="F65" s="155"/>
      <c r="G65" s="155"/>
      <c r="H65" s="155"/>
      <c r="I65" s="156"/>
      <c r="J65" s="157">
        <f>J256</f>
        <v>0</v>
      </c>
      <c r="K65" s="153"/>
      <c r="L65" s="158"/>
    </row>
    <row r="66" spans="1:31" s="10" customFormat="1" ht="19.95" customHeight="1">
      <c r="B66" s="152"/>
      <c r="C66" s="153"/>
      <c r="D66" s="154" t="s">
        <v>98</v>
      </c>
      <c r="E66" s="155"/>
      <c r="F66" s="155"/>
      <c r="G66" s="155"/>
      <c r="H66" s="155"/>
      <c r="I66" s="156"/>
      <c r="J66" s="157">
        <f>J450</f>
        <v>0</v>
      </c>
      <c r="K66" s="153"/>
      <c r="L66" s="158"/>
    </row>
    <row r="67" spans="1:31" s="10" customFormat="1" ht="19.95" customHeight="1">
      <c r="B67" s="152"/>
      <c r="C67" s="153"/>
      <c r="D67" s="154" t="s">
        <v>99</v>
      </c>
      <c r="E67" s="155"/>
      <c r="F67" s="155"/>
      <c r="G67" s="155"/>
      <c r="H67" s="155"/>
      <c r="I67" s="156"/>
      <c r="J67" s="157">
        <f>J471</f>
        <v>0</v>
      </c>
      <c r="K67" s="153"/>
      <c r="L67" s="158"/>
    </row>
    <row r="68" spans="1:31" s="9" customFormat="1" ht="24.9" customHeight="1">
      <c r="B68" s="145"/>
      <c r="C68" s="146"/>
      <c r="D68" s="147" t="s">
        <v>100</v>
      </c>
      <c r="E68" s="148"/>
      <c r="F68" s="148"/>
      <c r="G68" s="148"/>
      <c r="H68" s="148"/>
      <c r="I68" s="149"/>
      <c r="J68" s="150">
        <f>J473</f>
        <v>0</v>
      </c>
      <c r="K68" s="146"/>
      <c r="L68" s="151"/>
    </row>
    <row r="69" spans="1:31" s="10" customFormat="1" ht="19.95" customHeight="1">
      <c r="B69" s="152"/>
      <c r="C69" s="153"/>
      <c r="D69" s="154" t="s">
        <v>101</v>
      </c>
      <c r="E69" s="155"/>
      <c r="F69" s="155"/>
      <c r="G69" s="155"/>
      <c r="H69" s="155"/>
      <c r="I69" s="156"/>
      <c r="J69" s="157">
        <f>J474</f>
        <v>0</v>
      </c>
      <c r="K69" s="153"/>
      <c r="L69" s="158"/>
    </row>
    <row r="70" spans="1:31" s="10" customFormat="1" ht="19.95" customHeight="1">
      <c r="B70" s="152"/>
      <c r="C70" s="153"/>
      <c r="D70" s="154" t="s">
        <v>102</v>
      </c>
      <c r="E70" s="155"/>
      <c r="F70" s="155"/>
      <c r="G70" s="155"/>
      <c r="H70" s="155"/>
      <c r="I70" s="156"/>
      <c r="J70" s="157">
        <f>J526</f>
        <v>0</v>
      </c>
      <c r="K70" s="153"/>
      <c r="L70" s="158"/>
    </row>
    <row r="71" spans="1:31" s="10" customFormat="1" ht="19.95" customHeight="1">
      <c r="B71" s="152"/>
      <c r="C71" s="153"/>
      <c r="D71" s="154" t="s">
        <v>103</v>
      </c>
      <c r="E71" s="155"/>
      <c r="F71" s="155"/>
      <c r="G71" s="155"/>
      <c r="H71" s="155"/>
      <c r="I71" s="156"/>
      <c r="J71" s="157">
        <f>J611</f>
        <v>0</v>
      </c>
      <c r="K71" s="153"/>
      <c r="L71" s="158"/>
    </row>
    <row r="72" spans="1:31" s="9" customFormat="1" ht="24.9" customHeight="1">
      <c r="B72" s="145"/>
      <c r="C72" s="146"/>
      <c r="D72" s="147" t="s">
        <v>104</v>
      </c>
      <c r="E72" s="148"/>
      <c r="F72" s="148"/>
      <c r="G72" s="148"/>
      <c r="H72" s="148"/>
      <c r="I72" s="149"/>
      <c r="J72" s="150">
        <f>J623</f>
        <v>0</v>
      </c>
      <c r="K72" s="146"/>
      <c r="L72" s="151"/>
    </row>
    <row r="73" spans="1:31" s="10" customFormat="1" ht="19.95" customHeight="1">
      <c r="B73" s="152"/>
      <c r="C73" s="153"/>
      <c r="D73" s="154" t="s">
        <v>105</v>
      </c>
      <c r="E73" s="155"/>
      <c r="F73" s="155"/>
      <c r="G73" s="155"/>
      <c r="H73" s="155"/>
      <c r="I73" s="156"/>
      <c r="J73" s="157">
        <f>J624</f>
        <v>0</v>
      </c>
      <c r="K73" s="153"/>
      <c r="L73" s="158"/>
    </row>
    <row r="74" spans="1:31" s="10" customFormat="1" ht="19.95" customHeight="1">
      <c r="B74" s="152"/>
      <c r="C74" s="153"/>
      <c r="D74" s="154" t="s">
        <v>106</v>
      </c>
      <c r="E74" s="155"/>
      <c r="F74" s="155"/>
      <c r="G74" s="155"/>
      <c r="H74" s="155"/>
      <c r="I74" s="156"/>
      <c r="J74" s="157">
        <f>J633</f>
        <v>0</v>
      </c>
      <c r="K74" s="153"/>
      <c r="L74" s="158"/>
    </row>
    <row r="75" spans="1:31" s="10" customFormat="1" ht="19.95" customHeight="1">
      <c r="B75" s="152"/>
      <c r="C75" s="153"/>
      <c r="D75" s="154" t="s">
        <v>107</v>
      </c>
      <c r="E75" s="155"/>
      <c r="F75" s="155"/>
      <c r="G75" s="155"/>
      <c r="H75" s="155"/>
      <c r="I75" s="156"/>
      <c r="J75" s="157">
        <f>J638</f>
        <v>0</v>
      </c>
      <c r="K75" s="153"/>
      <c r="L75" s="158"/>
    </row>
    <row r="76" spans="1:31" s="10" customFormat="1" ht="19.95" customHeight="1">
      <c r="B76" s="152"/>
      <c r="C76" s="153"/>
      <c r="D76" s="154" t="s">
        <v>108</v>
      </c>
      <c r="E76" s="155"/>
      <c r="F76" s="155"/>
      <c r="G76" s="155"/>
      <c r="H76" s="155"/>
      <c r="I76" s="156"/>
      <c r="J76" s="157">
        <f>J643</f>
        <v>0</v>
      </c>
      <c r="K76" s="153"/>
      <c r="L76" s="158"/>
    </row>
    <row r="77" spans="1:31" s="2" customFormat="1" ht="21.75" customHeight="1">
      <c r="A77" s="34"/>
      <c r="B77" s="35"/>
      <c r="C77" s="36"/>
      <c r="D77" s="36"/>
      <c r="E77" s="36"/>
      <c r="F77" s="36"/>
      <c r="G77" s="36"/>
      <c r="H77" s="36"/>
      <c r="I77" s="108"/>
      <c r="J77" s="36"/>
      <c r="K77" s="36"/>
      <c r="L77" s="10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" customHeight="1">
      <c r="A78" s="34"/>
      <c r="B78" s="47"/>
      <c r="C78" s="48"/>
      <c r="D78" s="48"/>
      <c r="E78" s="48"/>
      <c r="F78" s="48"/>
      <c r="G78" s="48"/>
      <c r="H78" s="48"/>
      <c r="I78" s="136"/>
      <c r="J78" s="48"/>
      <c r="K78" s="48"/>
      <c r="L78" s="10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82" spans="1:63" s="2" customFormat="1" ht="6.9" customHeight="1">
      <c r="A82" s="34"/>
      <c r="B82" s="49"/>
      <c r="C82" s="50"/>
      <c r="D82" s="50"/>
      <c r="E82" s="50"/>
      <c r="F82" s="50"/>
      <c r="G82" s="50"/>
      <c r="H82" s="50"/>
      <c r="I82" s="139"/>
      <c r="J82" s="50"/>
      <c r="K82" s="50"/>
      <c r="L82" s="10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3" s="2" customFormat="1" ht="24.9" customHeight="1">
      <c r="A83" s="34"/>
      <c r="B83" s="35"/>
      <c r="C83" s="23" t="s">
        <v>109</v>
      </c>
      <c r="D83" s="36"/>
      <c r="E83" s="36"/>
      <c r="F83" s="36"/>
      <c r="G83" s="36"/>
      <c r="H83" s="36"/>
      <c r="I83" s="108"/>
      <c r="J83" s="36"/>
      <c r="K83" s="36"/>
      <c r="L83" s="10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3" s="2" customFormat="1" ht="6.9" customHeight="1">
      <c r="A84" s="34"/>
      <c r="B84" s="35"/>
      <c r="C84" s="36"/>
      <c r="D84" s="36"/>
      <c r="E84" s="36"/>
      <c r="F84" s="36"/>
      <c r="G84" s="36"/>
      <c r="H84" s="36"/>
      <c r="I84" s="108"/>
      <c r="J84" s="36"/>
      <c r="K84" s="36"/>
      <c r="L84" s="10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3" s="2" customFormat="1" ht="12" customHeight="1">
      <c r="A85" s="34"/>
      <c r="B85" s="35"/>
      <c r="C85" s="29" t="s">
        <v>16</v>
      </c>
      <c r="D85" s="36"/>
      <c r="E85" s="36"/>
      <c r="F85" s="36"/>
      <c r="G85" s="36"/>
      <c r="H85" s="36"/>
      <c r="I85" s="108"/>
      <c r="J85" s="36"/>
      <c r="K85" s="36"/>
      <c r="L85" s="10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3" s="2" customFormat="1" ht="23.25" customHeight="1">
      <c r="A86" s="34"/>
      <c r="B86" s="35"/>
      <c r="C86" s="36"/>
      <c r="D86" s="36"/>
      <c r="E86" s="299" t="str">
        <f>E7</f>
        <v>Montážní kanály v areálech DPO III - Areál trolejbusy Ostrava - Hala I a III - Rekonstrukce montážnívch kanálů</v>
      </c>
      <c r="F86" s="300"/>
      <c r="G86" s="300"/>
      <c r="H86" s="300"/>
      <c r="I86" s="108"/>
      <c r="J86" s="36"/>
      <c r="K86" s="36"/>
      <c r="L86" s="10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3" s="2" customFormat="1" ht="12" customHeight="1">
      <c r="A87" s="34"/>
      <c r="B87" s="35"/>
      <c r="C87" s="29" t="s">
        <v>86</v>
      </c>
      <c r="D87" s="36"/>
      <c r="E87" s="36"/>
      <c r="F87" s="36"/>
      <c r="G87" s="36"/>
      <c r="H87" s="36"/>
      <c r="I87" s="108"/>
      <c r="J87" s="36"/>
      <c r="K87" s="36"/>
      <c r="L87" s="10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3" s="2" customFormat="1" ht="16.5" customHeight="1">
      <c r="A88" s="34"/>
      <c r="B88" s="35"/>
      <c r="C88" s="36"/>
      <c r="D88" s="36"/>
      <c r="E88" s="271" t="str">
        <f>E9</f>
        <v>01 - SO 10 Stavebně konstrukční řešení</v>
      </c>
      <c r="F88" s="301"/>
      <c r="G88" s="301"/>
      <c r="H88" s="301"/>
      <c r="I88" s="108"/>
      <c r="J88" s="36"/>
      <c r="K88" s="36"/>
      <c r="L88" s="10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3" s="2" customFormat="1" ht="6.9" customHeight="1">
      <c r="A89" s="34"/>
      <c r="B89" s="35"/>
      <c r="C89" s="36"/>
      <c r="D89" s="36"/>
      <c r="E89" s="36"/>
      <c r="F89" s="36"/>
      <c r="G89" s="36"/>
      <c r="H89" s="36"/>
      <c r="I89" s="108"/>
      <c r="J89" s="36"/>
      <c r="K89" s="36"/>
      <c r="L89" s="10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3" s="2" customFormat="1" ht="12" customHeight="1">
      <c r="A90" s="34"/>
      <c r="B90" s="35"/>
      <c r="C90" s="29" t="s">
        <v>21</v>
      </c>
      <c r="D90" s="36"/>
      <c r="E90" s="36"/>
      <c r="F90" s="27" t="str">
        <f>F12</f>
        <v xml:space="preserve"> </v>
      </c>
      <c r="G90" s="36"/>
      <c r="H90" s="36"/>
      <c r="I90" s="111" t="s">
        <v>23</v>
      </c>
      <c r="J90" s="59" t="str">
        <f>IF(J12="","",J12)</f>
        <v>29. 5. 2020</v>
      </c>
      <c r="K90" s="36"/>
      <c r="L90" s="10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3" s="2" customFormat="1" ht="6.9" customHeight="1">
      <c r="A91" s="34"/>
      <c r="B91" s="35"/>
      <c r="C91" s="36"/>
      <c r="D91" s="36"/>
      <c r="E91" s="36"/>
      <c r="F91" s="36"/>
      <c r="G91" s="36"/>
      <c r="H91" s="36"/>
      <c r="I91" s="108"/>
      <c r="J91" s="36"/>
      <c r="K91" s="36"/>
      <c r="L91" s="10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3" s="2" customFormat="1" ht="15.15" customHeight="1">
      <c r="A92" s="34"/>
      <c r="B92" s="35"/>
      <c r="C92" s="29" t="s">
        <v>25</v>
      </c>
      <c r="D92" s="36"/>
      <c r="E92" s="36"/>
      <c r="F92" s="27" t="str">
        <f>E15</f>
        <v>Dopravní podnik Ostrava a.s.</v>
      </c>
      <c r="G92" s="36"/>
      <c r="H92" s="36"/>
      <c r="I92" s="111" t="s">
        <v>31</v>
      </c>
      <c r="J92" s="32" t="str">
        <f>E21</f>
        <v>Projekt HTL s.r.o.</v>
      </c>
      <c r="K92" s="36"/>
      <c r="L92" s="10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63" s="2" customFormat="1" ht="15.15" customHeight="1">
      <c r="A93" s="34"/>
      <c r="B93" s="35"/>
      <c r="C93" s="29" t="s">
        <v>29</v>
      </c>
      <c r="D93" s="36"/>
      <c r="E93" s="36"/>
      <c r="F93" s="27" t="str">
        <f>IF(E18="","",E18)</f>
        <v>Vyplň údaj</v>
      </c>
      <c r="G93" s="36"/>
      <c r="H93" s="36"/>
      <c r="I93" s="111" t="s">
        <v>34</v>
      </c>
      <c r="J93" s="32" t="str">
        <f>E24</f>
        <v>Projekt HTL s.r.o.</v>
      </c>
      <c r="K93" s="36"/>
      <c r="L93" s="10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63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108"/>
      <c r="J94" s="36"/>
      <c r="K94" s="36"/>
      <c r="L94" s="10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63" s="11" customFormat="1" ht="29.25" customHeight="1">
      <c r="A95" s="159"/>
      <c r="B95" s="160"/>
      <c r="C95" s="161" t="s">
        <v>110</v>
      </c>
      <c r="D95" s="162" t="s">
        <v>56</v>
      </c>
      <c r="E95" s="162" t="s">
        <v>52</v>
      </c>
      <c r="F95" s="162" t="s">
        <v>53</v>
      </c>
      <c r="G95" s="162" t="s">
        <v>111</v>
      </c>
      <c r="H95" s="162" t="s">
        <v>112</v>
      </c>
      <c r="I95" s="163" t="s">
        <v>113</v>
      </c>
      <c r="J95" s="162" t="s">
        <v>90</v>
      </c>
      <c r="K95" s="164" t="s">
        <v>114</v>
      </c>
      <c r="L95" s="165"/>
      <c r="M95" s="68" t="s">
        <v>19</v>
      </c>
      <c r="N95" s="69" t="s">
        <v>41</v>
      </c>
      <c r="O95" s="69" t="s">
        <v>115</v>
      </c>
      <c r="P95" s="69" t="s">
        <v>116</v>
      </c>
      <c r="Q95" s="69" t="s">
        <v>117</v>
      </c>
      <c r="R95" s="69" t="s">
        <v>118</v>
      </c>
      <c r="S95" s="69" t="s">
        <v>119</v>
      </c>
      <c r="T95" s="70" t="s">
        <v>120</v>
      </c>
      <c r="U95" s="159"/>
      <c r="V95" s="159"/>
      <c r="W95" s="159"/>
      <c r="X95" s="159"/>
      <c r="Y95" s="159"/>
      <c r="Z95" s="159"/>
      <c r="AA95" s="159"/>
      <c r="AB95" s="159"/>
      <c r="AC95" s="159"/>
      <c r="AD95" s="159"/>
      <c r="AE95" s="159"/>
    </row>
    <row r="96" spans="1:63" s="2" customFormat="1" ht="22.8" customHeight="1">
      <c r="A96" s="34"/>
      <c r="B96" s="35"/>
      <c r="C96" s="75" t="s">
        <v>121</v>
      </c>
      <c r="D96" s="36"/>
      <c r="E96" s="36"/>
      <c r="F96" s="36"/>
      <c r="G96" s="36"/>
      <c r="H96" s="36"/>
      <c r="I96" s="108"/>
      <c r="J96" s="166">
        <f>BK96</f>
        <v>0</v>
      </c>
      <c r="K96" s="36"/>
      <c r="L96" s="39"/>
      <c r="M96" s="71"/>
      <c r="N96" s="167"/>
      <c r="O96" s="72"/>
      <c r="P96" s="168">
        <f>P97+P473+P623</f>
        <v>0</v>
      </c>
      <c r="Q96" s="72"/>
      <c r="R96" s="168">
        <f>R97+R473+R623</f>
        <v>0</v>
      </c>
      <c r="S96" s="72"/>
      <c r="T96" s="169">
        <f>T97+T473+T623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70</v>
      </c>
      <c r="AU96" s="17" t="s">
        <v>91</v>
      </c>
      <c r="BK96" s="170">
        <f>BK97+BK473+BK623</f>
        <v>0</v>
      </c>
    </row>
    <row r="97" spans="1:65" s="12" customFormat="1" ht="25.95" customHeight="1">
      <c r="B97" s="171"/>
      <c r="C97" s="172"/>
      <c r="D97" s="173" t="s">
        <v>70</v>
      </c>
      <c r="E97" s="174" t="s">
        <v>122</v>
      </c>
      <c r="F97" s="174" t="s">
        <v>123</v>
      </c>
      <c r="G97" s="172"/>
      <c r="H97" s="172"/>
      <c r="I97" s="175"/>
      <c r="J97" s="176">
        <f>BK97</f>
        <v>0</v>
      </c>
      <c r="K97" s="172"/>
      <c r="L97" s="177"/>
      <c r="M97" s="178"/>
      <c r="N97" s="179"/>
      <c r="O97" s="179"/>
      <c r="P97" s="180">
        <f>P98+P144+P156+P201+P256+P450+P471</f>
        <v>0</v>
      </c>
      <c r="Q97" s="179"/>
      <c r="R97" s="180">
        <f>R98+R144+R156+R201+R256+R450+R471</f>
        <v>0</v>
      </c>
      <c r="S97" s="179"/>
      <c r="T97" s="181">
        <f>T98+T144+T156+T201+T256+T450+T471</f>
        <v>0</v>
      </c>
      <c r="AR97" s="182" t="s">
        <v>79</v>
      </c>
      <c r="AT97" s="183" t="s">
        <v>70</v>
      </c>
      <c r="AU97" s="183" t="s">
        <v>71</v>
      </c>
      <c r="AY97" s="182" t="s">
        <v>124</v>
      </c>
      <c r="BK97" s="184">
        <f>BK98+BK144+BK156+BK201+BK256+BK450+BK471</f>
        <v>0</v>
      </c>
    </row>
    <row r="98" spans="1:65" s="12" customFormat="1" ht="22.8" customHeight="1">
      <c r="B98" s="171"/>
      <c r="C98" s="172"/>
      <c r="D98" s="173" t="s">
        <v>70</v>
      </c>
      <c r="E98" s="185" t="s">
        <v>79</v>
      </c>
      <c r="F98" s="185" t="s">
        <v>125</v>
      </c>
      <c r="G98" s="172"/>
      <c r="H98" s="172"/>
      <c r="I98" s="175"/>
      <c r="J98" s="186">
        <f>BK98</f>
        <v>0</v>
      </c>
      <c r="K98" s="172"/>
      <c r="L98" s="177"/>
      <c r="M98" s="178"/>
      <c r="N98" s="179"/>
      <c r="O98" s="179"/>
      <c r="P98" s="180">
        <f>SUM(P99:P143)</f>
        <v>0</v>
      </c>
      <c r="Q98" s="179"/>
      <c r="R98" s="180">
        <f>SUM(R99:R143)</f>
        <v>0</v>
      </c>
      <c r="S98" s="179"/>
      <c r="T98" s="181">
        <f>SUM(T99:T143)</f>
        <v>0</v>
      </c>
      <c r="AR98" s="182" t="s">
        <v>79</v>
      </c>
      <c r="AT98" s="183" t="s">
        <v>70</v>
      </c>
      <c r="AU98" s="183" t="s">
        <v>79</v>
      </c>
      <c r="AY98" s="182" t="s">
        <v>124</v>
      </c>
      <c r="BK98" s="184">
        <f>SUM(BK99:BK143)</f>
        <v>0</v>
      </c>
    </row>
    <row r="99" spans="1:65" s="2" customFormat="1" ht="33" customHeight="1">
      <c r="A99" s="34"/>
      <c r="B99" s="35"/>
      <c r="C99" s="187" t="s">
        <v>79</v>
      </c>
      <c r="D99" s="187" t="s">
        <v>126</v>
      </c>
      <c r="E99" s="188" t="s">
        <v>127</v>
      </c>
      <c r="F99" s="189" t="s">
        <v>128</v>
      </c>
      <c r="G99" s="190" t="s">
        <v>129</v>
      </c>
      <c r="H99" s="191">
        <v>28.303999999999998</v>
      </c>
      <c r="I99" s="192"/>
      <c r="J99" s="193">
        <f>ROUND(I99*H99,2)</f>
        <v>0</v>
      </c>
      <c r="K99" s="189" t="s">
        <v>19</v>
      </c>
      <c r="L99" s="39"/>
      <c r="M99" s="194" t="s">
        <v>19</v>
      </c>
      <c r="N99" s="195" t="s">
        <v>42</v>
      </c>
      <c r="O99" s="64"/>
      <c r="P99" s="196">
        <f>O99*H99</f>
        <v>0</v>
      </c>
      <c r="Q99" s="196">
        <v>0</v>
      </c>
      <c r="R99" s="196">
        <f>Q99*H99</f>
        <v>0</v>
      </c>
      <c r="S99" s="196">
        <v>0</v>
      </c>
      <c r="T99" s="197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98" t="s">
        <v>130</v>
      </c>
      <c r="AT99" s="198" t="s">
        <v>126</v>
      </c>
      <c r="AU99" s="198" t="s">
        <v>81</v>
      </c>
      <c r="AY99" s="17" t="s">
        <v>124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17" t="s">
        <v>79</v>
      </c>
      <c r="BK99" s="199">
        <f>ROUND(I99*H99,2)</f>
        <v>0</v>
      </c>
      <c r="BL99" s="17" t="s">
        <v>130</v>
      </c>
      <c r="BM99" s="198" t="s">
        <v>81</v>
      </c>
    </row>
    <row r="100" spans="1:65" s="13" customFormat="1" ht="10.199999999999999" hidden="1">
      <c r="B100" s="200"/>
      <c r="C100" s="201"/>
      <c r="D100" s="202" t="s">
        <v>131</v>
      </c>
      <c r="E100" s="203" t="s">
        <v>19</v>
      </c>
      <c r="F100" s="204" t="s">
        <v>132</v>
      </c>
      <c r="G100" s="201"/>
      <c r="H100" s="203" t="s">
        <v>19</v>
      </c>
      <c r="I100" s="205"/>
      <c r="J100" s="201"/>
      <c r="K100" s="201"/>
      <c r="L100" s="206"/>
      <c r="M100" s="207"/>
      <c r="N100" s="208"/>
      <c r="O100" s="208"/>
      <c r="P100" s="208"/>
      <c r="Q100" s="208"/>
      <c r="R100" s="208"/>
      <c r="S100" s="208"/>
      <c r="T100" s="209"/>
      <c r="AT100" s="210" t="s">
        <v>131</v>
      </c>
      <c r="AU100" s="210" t="s">
        <v>81</v>
      </c>
      <c r="AV100" s="13" t="s">
        <v>79</v>
      </c>
      <c r="AW100" s="13" t="s">
        <v>33</v>
      </c>
      <c r="AX100" s="13" t="s">
        <v>71</v>
      </c>
      <c r="AY100" s="210" t="s">
        <v>124</v>
      </c>
    </row>
    <row r="101" spans="1:65" s="13" customFormat="1" ht="10.199999999999999" hidden="1">
      <c r="B101" s="200"/>
      <c r="C101" s="201"/>
      <c r="D101" s="202" t="s">
        <v>131</v>
      </c>
      <c r="E101" s="203" t="s">
        <v>19</v>
      </c>
      <c r="F101" s="204" t="s">
        <v>133</v>
      </c>
      <c r="G101" s="201"/>
      <c r="H101" s="203" t="s">
        <v>19</v>
      </c>
      <c r="I101" s="205"/>
      <c r="J101" s="201"/>
      <c r="K101" s="201"/>
      <c r="L101" s="206"/>
      <c r="M101" s="207"/>
      <c r="N101" s="208"/>
      <c r="O101" s="208"/>
      <c r="P101" s="208"/>
      <c r="Q101" s="208"/>
      <c r="R101" s="208"/>
      <c r="S101" s="208"/>
      <c r="T101" s="209"/>
      <c r="AT101" s="210" t="s">
        <v>131</v>
      </c>
      <c r="AU101" s="210" t="s">
        <v>81</v>
      </c>
      <c r="AV101" s="13" t="s">
        <v>79</v>
      </c>
      <c r="AW101" s="13" t="s">
        <v>33</v>
      </c>
      <c r="AX101" s="13" t="s">
        <v>71</v>
      </c>
      <c r="AY101" s="210" t="s">
        <v>124</v>
      </c>
    </row>
    <row r="102" spans="1:65" s="13" customFormat="1" ht="10.199999999999999" hidden="1">
      <c r="B102" s="200"/>
      <c r="C102" s="201"/>
      <c r="D102" s="202" t="s">
        <v>131</v>
      </c>
      <c r="E102" s="203" t="s">
        <v>19</v>
      </c>
      <c r="F102" s="204" t="s">
        <v>134</v>
      </c>
      <c r="G102" s="201"/>
      <c r="H102" s="203" t="s">
        <v>19</v>
      </c>
      <c r="I102" s="205"/>
      <c r="J102" s="201"/>
      <c r="K102" s="201"/>
      <c r="L102" s="206"/>
      <c r="M102" s="207"/>
      <c r="N102" s="208"/>
      <c r="O102" s="208"/>
      <c r="P102" s="208"/>
      <c r="Q102" s="208"/>
      <c r="R102" s="208"/>
      <c r="S102" s="208"/>
      <c r="T102" s="209"/>
      <c r="AT102" s="210" t="s">
        <v>131</v>
      </c>
      <c r="AU102" s="210" t="s">
        <v>81</v>
      </c>
      <c r="AV102" s="13" t="s">
        <v>79</v>
      </c>
      <c r="AW102" s="13" t="s">
        <v>33</v>
      </c>
      <c r="AX102" s="13" t="s">
        <v>71</v>
      </c>
      <c r="AY102" s="210" t="s">
        <v>124</v>
      </c>
    </row>
    <row r="103" spans="1:65" s="14" customFormat="1" ht="10.199999999999999" hidden="1">
      <c r="B103" s="211"/>
      <c r="C103" s="212"/>
      <c r="D103" s="202" t="s">
        <v>131</v>
      </c>
      <c r="E103" s="213" t="s">
        <v>19</v>
      </c>
      <c r="F103" s="214" t="s">
        <v>135</v>
      </c>
      <c r="G103" s="212"/>
      <c r="H103" s="215">
        <v>4.6509999999999998</v>
      </c>
      <c r="I103" s="216"/>
      <c r="J103" s="212"/>
      <c r="K103" s="212"/>
      <c r="L103" s="217"/>
      <c r="M103" s="218"/>
      <c r="N103" s="219"/>
      <c r="O103" s="219"/>
      <c r="P103" s="219"/>
      <c r="Q103" s="219"/>
      <c r="R103" s="219"/>
      <c r="S103" s="219"/>
      <c r="T103" s="220"/>
      <c r="AT103" s="221" t="s">
        <v>131</v>
      </c>
      <c r="AU103" s="221" t="s">
        <v>81</v>
      </c>
      <c r="AV103" s="14" t="s">
        <v>81</v>
      </c>
      <c r="AW103" s="14" t="s">
        <v>33</v>
      </c>
      <c r="AX103" s="14" t="s">
        <v>71</v>
      </c>
      <c r="AY103" s="221" t="s">
        <v>124</v>
      </c>
    </row>
    <row r="104" spans="1:65" s="13" customFormat="1" ht="10.199999999999999" hidden="1">
      <c r="B104" s="200"/>
      <c r="C104" s="201"/>
      <c r="D104" s="202" t="s">
        <v>131</v>
      </c>
      <c r="E104" s="203" t="s">
        <v>19</v>
      </c>
      <c r="F104" s="204" t="s">
        <v>136</v>
      </c>
      <c r="G104" s="201"/>
      <c r="H104" s="203" t="s">
        <v>19</v>
      </c>
      <c r="I104" s="205"/>
      <c r="J104" s="201"/>
      <c r="K104" s="201"/>
      <c r="L104" s="206"/>
      <c r="M104" s="207"/>
      <c r="N104" s="208"/>
      <c r="O104" s="208"/>
      <c r="P104" s="208"/>
      <c r="Q104" s="208"/>
      <c r="R104" s="208"/>
      <c r="S104" s="208"/>
      <c r="T104" s="209"/>
      <c r="AT104" s="210" t="s">
        <v>131</v>
      </c>
      <c r="AU104" s="210" t="s">
        <v>81</v>
      </c>
      <c r="AV104" s="13" t="s">
        <v>79</v>
      </c>
      <c r="AW104" s="13" t="s">
        <v>33</v>
      </c>
      <c r="AX104" s="13" t="s">
        <v>71</v>
      </c>
      <c r="AY104" s="210" t="s">
        <v>124</v>
      </c>
    </row>
    <row r="105" spans="1:65" s="14" customFormat="1" ht="10.199999999999999" hidden="1">
      <c r="B105" s="211"/>
      <c r="C105" s="212"/>
      <c r="D105" s="202" t="s">
        <v>131</v>
      </c>
      <c r="E105" s="213" t="s">
        <v>19</v>
      </c>
      <c r="F105" s="214" t="s">
        <v>137</v>
      </c>
      <c r="G105" s="212"/>
      <c r="H105" s="215">
        <v>22.687000000000001</v>
      </c>
      <c r="I105" s="216"/>
      <c r="J105" s="212"/>
      <c r="K105" s="212"/>
      <c r="L105" s="217"/>
      <c r="M105" s="218"/>
      <c r="N105" s="219"/>
      <c r="O105" s="219"/>
      <c r="P105" s="219"/>
      <c r="Q105" s="219"/>
      <c r="R105" s="219"/>
      <c r="S105" s="219"/>
      <c r="T105" s="220"/>
      <c r="AT105" s="221" t="s">
        <v>131</v>
      </c>
      <c r="AU105" s="221" t="s">
        <v>81</v>
      </c>
      <c r="AV105" s="14" t="s">
        <v>81</v>
      </c>
      <c r="AW105" s="14" t="s">
        <v>33</v>
      </c>
      <c r="AX105" s="14" t="s">
        <v>71</v>
      </c>
      <c r="AY105" s="221" t="s">
        <v>124</v>
      </c>
    </row>
    <row r="106" spans="1:65" s="13" customFormat="1" ht="10.199999999999999" hidden="1">
      <c r="B106" s="200"/>
      <c r="C106" s="201"/>
      <c r="D106" s="202" t="s">
        <v>131</v>
      </c>
      <c r="E106" s="203" t="s">
        <v>19</v>
      </c>
      <c r="F106" s="204" t="s">
        <v>138</v>
      </c>
      <c r="G106" s="201"/>
      <c r="H106" s="203" t="s">
        <v>19</v>
      </c>
      <c r="I106" s="205"/>
      <c r="J106" s="201"/>
      <c r="K106" s="201"/>
      <c r="L106" s="206"/>
      <c r="M106" s="207"/>
      <c r="N106" s="208"/>
      <c r="O106" s="208"/>
      <c r="P106" s="208"/>
      <c r="Q106" s="208"/>
      <c r="R106" s="208"/>
      <c r="S106" s="208"/>
      <c r="T106" s="209"/>
      <c r="AT106" s="210" t="s">
        <v>131</v>
      </c>
      <c r="AU106" s="210" t="s">
        <v>81</v>
      </c>
      <c r="AV106" s="13" t="s">
        <v>79</v>
      </c>
      <c r="AW106" s="13" t="s">
        <v>33</v>
      </c>
      <c r="AX106" s="13" t="s">
        <v>71</v>
      </c>
      <c r="AY106" s="210" t="s">
        <v>124</v>
      </c>
    </row>
    <row r="107" spans="1:65" s="14" customFormat="1" ht="10.199999999999999" hidden="1">
      <c r="B107" s="211"/>
      <c r="C107" s="212"/>
      <c r="D107" s="202" t="s">
        <v>131</v>
      </c>
      <c r="E107" s="213" t="s">
        <v>19</v>
      </c>
      <c r="F107" s="214" t="s">
        <v>139</v>
      </c>
      <c r="G107" s="212"/>
      <c r="H107" s="215">
        <v>0.96599999999999997</v>
      </c>
      <c r="I107" s="216"/>
      <c r="J107" s="212"/>
      <c r="K107" s="212"/>
      <c r="L107" s="217"/>
      <c r="M107" s="218"/>
      <c r="N107" s="219"/>
      <c r="O107" s="219"/>
      <c r="P107" s="219"/>
      <c r="Q107" s="219"/>
      <c r="R107" s="219"/>
      <c r="S107" s="219"/>
      <c r="T107" s="220"/>
      <c r="AT107" s="221" t="s">
        <v>131</v>
      </c>
      <c r="AU107" s="221" t="s">
        <v>81</v>
      </c>
      <c r="AV107" s="14" t="s">
        <v>81</v>
      </c>
      <c r="AW107" s="14" t="s">
        <v>33</v>
      </c>
      <c r="AX107" s="14" t="s">
        <v>71</v>
      </c>
      <c r="AY107" s="221" t="s">
        <v>124</v>
      </c>
    </row>
    <row r="108" spans="1:65" s="15" customFormat="1" ht="10.199999999999999" hidden="1">
      <c r="B108" s="222"/>
      <c r="C108" s="223"/>
      <c r="D108" s="202" t="s">
        <v>131</v>
      </c>
      <c r="E108" s="224" t="s">
        <v>19</v>
      </c>
      <c r="F108" s="225" t="s">
        <v>140</v>
      </c>
      <c r="G108" s="223"/>
      <c r="H108" s="226">
        <v>28.304000000000002</v>
      </c>
      <c r="I108" s="227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1"/>
      <c r="AT108" s="232" t="s">
        <v>131</v>
      </c>
      <c r="AU108" s="232" t="s">
        <v>81</v>
      </c>
      <c r="AV108" s="15" t="s">
        <v>130</v>
      </c>
      <c r="AW108" s="15" t="s">
        <v>33</v>
      </c>
      <c r="AX108" s="15" t="s">
        <v>79</v>
      </c>
      <c r="AY108" s="232" t="s">
        <v>124</v>
      </c>
    </row>
    <row r="109" spans="1:65" s="2" customFormat="1" ht="33" customHeight="1">
      <c r="A109" s="34"/>
      <c r="B109" s="35"/>
      <c r="C109" s="187" t="s">
        <v>81</v>
      </c>
      <c r="D109" s="187" t="s">
        <v>126</v>
      </c>
      <c r="E109" s="188" t="s">
        <v>141</v>
      </c>
      <c r="F109" s="189" t="s">
        <v>142</v>
      </c>
      <c r="G109" s="190" t="s">
        <v>129</v>
      </c>
      <c r="H109" s="191">
        <v>28.303999999999998</v>
      </c>
      <c r="I109" s="192"/>
      <c r="J109" s="193">
        <f>ROUND(I109*H109,2)</f>
        <v>0</v>
      </c>
      <c r="K109" s="189" t="s">
        <v>19</v>
      </c>
      <c r="L109" s="39"/>
      <c r="M109" s="194" t="s">
        <v>19</v>
      </c>
      <c r="N109" s="195" t="s">
        <v>42</v>
      </c>
      <c r="O109" s="64"/>
      <c r="P109" s="196">
        <f>O109*H109</f>
        <v>0</v>
      </c>
      <c r="Q109" s="196">
        <v>0</v>
      </c>
      <c r="R109" s="196">
        <f>Q109*H109</f>
        <v>0</v>
      </c>
      <c r="S109" s="196">
        <v>0</v>
      </c>
      <c r="T109" s="197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98" t="s">
        <v>130</v>
      </c>
      <c r="AT109" s="198" t="s">
        <v>126</v>
      </c>
      <c r="AU109" s="198" t="s">
        <v>81</v>
      </c>
      <c r="AY109" s="17" t="s">
        <v>124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7" t="s">
        <v>79</v>
      </c>
      <c r="BK109" s="199">
        <f>ROUND(I109*H109,2)</f>
        <v>0</v>
      </c>
      <c r="BL109" s="17" t="s">
        <v>130</v>
      </c>
      <c r="BM109" s="198" t="s">
        <v>130</v>
      </c>
    </row>
    <row r="110" spans="1:65" s="13" customFormat="1" ht="10.199999999999999" hidden="1">
      <c r="B110" s="200"/>
      <c r="C110" s="201"/>
      <c r="D110" s="202" t="s">
        <v>131</v>
      </c>
      <c r="E110" s="203" t="s">
        <v>19</v>
      </c>
      <c r="F110" s="204" t="s">
        <v>132</v>
      </c>
      <c r="G110" s="201"/>
      <c r="H110" s="203" t="s">
        <v>19</v>
      </c>
      <c r="I110" s="205"/>
      <c r="J110" s="201"/>
      <c r="K110" s="201"/>
      <c r="L110" s="206"/>
      <c r="M110" s="207"/>
      <c r="N110" s="208"/>
      <c r="O110" s="208"/>
      <c r="P110" s="208"/>
      <c r="Q110" s="208"/>
      <c r="R110" s="208"/>
      <c r="S110" s="208"/>
      <c r="T110" s="209"/>
      <c r="AT110" s="210" t="s">
        <v>131</v>
      </c>
      <c r="AU110" s="210" t="s">
        <v>81</v>
      </c>
      <c r="AV110" s="13" t="s">
        <v>79</v>
      </c>
      <c r="AW110" s="13" t="s">
        <v>33</v>
      </c>
      <c r="AX110" s="13" t="s">
        <v>71</v>
      </c>
      <c r="AY110" s="210" t="s">
        <v>124</v>
      </c>
    </row>
    <row r="111" spans="1:65" s="13" customFormat="1" ht="10.199999999999999" hidden="1">
      <c r="B111" s="200"/>
      <c r="C111" s="201"/>
      <c r="D111" s="202" t="s">
        <v>131</v>
      </c>
      <c r="E111" s="203" t="s">
        <v>19</v>
      </c>
      <c r="F111" s="204" t="s">
        <v>133</v>
      </c>
      <c r="G111" s="201"/>
      <c r="H111" s="203" t="s">
        <v>19</v>
      </c>
      <c r="I111" s="205"/>
      <c r="J111" s="201"/>
      <c r="K111" s="201"/>
      <c r="L111" s="206"/>
      <c r="M111" s="207"/>
      <c r="N111" s="208"/>
      <c r="O111" s="208"/>
      <c r="P111" s="208"/>
      <c r="Q111" s="208"/>
      <c r="R111" s="208"/>
      <c r="S111" s="208"/>
      <c r="T111" s="209"/>
      <c r="AT111" s="210" t="s">
        <v>131</v>
      </c>
      <c r="AU111" s="210" t="s">
        <v>81</v>
      </c>
      <c r="AV111" s="13" t="s">
        <v>79</v>
      </c>
      <c r="AW111" s="13" t="s">
        <v>33</v>
      </c>
      <c r="AX111" s="13" t="s">
        <v>71</v>
      </c>
      <c r="AY111" s="210" t="s">
        <v>124</v>
      </c>
    </row>
    <row r="112" spans="1:65" s="13" customFormat="1" ht="10.199999999999999" hidden="1">
      <c r="B112" s="200"/>
      <c r="C112" s="201"/>
      <c r="D112" s="202" t="s">
        <v>131</v>
      </c>
      <c r="E112" s="203" t="s">
        <v>19</v>
      </c>
      <c r="F112" s="204" t="s">
        <v>134</v>
      </c>
      <c r="G112" s="201"/>
      <c r="H112" s="203" t="s">
        <v>19</v>
      </c>
      <c r="I112" s="205"/>
      <c r="J112" s="201"/>
      <c r="K112" s="201"/>
      <c r="L112" s="206"/>
      <c r="M112" s="207"/>
      <c r="N112" s="208"/>
      <c r="O112" s="208"/>
      <c r="P112" s="208"/>
      <c r="Q112" s="208"/>
      <c r="R112" s="208"/>
      <c r="S112" s="208"/>
      <c r="T112" s="209"/>
      <c r="AT112" s="210" t="s">
        <v>131</v>
      </c>
      <c r="AU112" s="210" t="s">
        <v>81</v>
      </c>
      <c r="AV112" s="13" t="s">
        <v>79</v>
      </c>
      <c r="AW112" s="13" t="s">
        <v>33</v>
      </c>
      <c r="AX112" s="13" t="s">
        <v>71</v>
      </c>
      <c r="AY112" s="210" t="s">
        <v>124</v>
      </c>
    </row>
    <row r="113" spans="1:65" s="14" customFormat="1" ht="10.199999999999999" hidden="1">
      <c r="B113" s="211"/>
      <c r="C113" s="212"/>
      <c r="D113" s="202" t="s">
        <v>131</v>
      </c>
      <c r="E113" s="213" t="s">
        <v>19</v>
      </c>
      <c r="F113" s="214" t="s">
        <v>135</v>
      </c>
      <c r="G113" s="212"/>
      <c r="H113" s="215">
        <v>4.6509999999999998</v>
      </c>
      <c r="I113" s="216"/>
      <c r="J113" s="212"/>
      <c r="K113" s="212"/>
      <c r="L113" s="217"/>
      <c r="M113" s="218"/>
      <c r="N113" s="219"/>
      <c r="O113" s="219"/>
      <c r="P113" s="219"/>
      <c r="Q113" s="219"/>
      <c r="R113" s="219"/>
      <c r="S113" s="219"/>
      <c r="T113" s="220"/>
      <c r="AT113" s="221" t="s">
        <v>131</v>
      </c>
      <c r="AU113" s="221" t="s">
        <v>81</v>
      </c>
      <c r="AV113" s="14" t="s">
        <v>81</v>
      </c>
      <c r="AW113" s="14" t="s">
        <v>33</v>
      </c>
      <c r="AX113" s="14" t="s">
        <v>71</v>
      </c>
      <c r="AY113" s="221" t="s">
        <v>124</v>
      </c>
    </row>
    <row r="114" spans="1:65" s="13" customFormat="1" ht="10.199999999999999" hidden="1">
      <c r="B114" s="200"/>
      <c r="C114" s="201"/>
      <c r="D114" s="202" t="s">
        <v>131</v>
      </c>
      <c r="E114" s="203" t="s">
        <v>19</v>
      </c>
      <c r="F114" s="204" t="s">
        <v>136</v>
      </c>
      <c r="G114" s="201"/>
      <c r="H114" s="203" t="s">
        <v>19</v>
      </c>
      <c r="I114" s="205"/>
      <c r="J114" s="201"/>
      <c r="K114" s="201"/>
      <c r="L114" s="206"/>
      <c r="M114" s="207"/>
      <c r="N114" s="208"/>
      <c r="O114" s="208"/>
      <c r="P114" s="208"/>
      <c r="Q114" s="208"/>
      <c r="R114" s="208"/>
      <c r="S114" s="208"/>
      <c r="T114" s="209"/>
      <c r="AT114" s="210" t="s">
        <v>131</v>
      </c>
      <c r="AU114" s="210" t="s">
        <v>81</v>
      </c>
      <c r="AV114" s="13" t="s">
        <v>79</v>
      </c>
      <c r="AW114" s="13" t="s">
        <v>33</v>
      </c>
      <c r="AX114" s="13" t="s">
        <v>71</v>
      </c>
      <c r="AY114" s="210" t="s">
        <v>124</v>
      </c>
    </row>
    <row r="115" spans="1:65" s="14" customFormat="1" ht="10.199999999999999" hidden="1">
      <c r="B115" s="211"/>
      <c r="C115" s="212"/>
      <c r="D115" s="202" t="s">
        <v>131</v>
      </c>
      <c r="E115" s="213" t="s">
        <v>19</v>
      </c>
      <c r="F115" s="214" t="s">
        <v>137</v>
      </c>
      <c r="G115" s="212"/>
      <c r="H115" s="215">
        <v>22.687000000000001</v>
      </c>
      <c r="I115" s="216"/>
      <c r="J115" s="212"/>
      <c r="K115" s="212"/>
      <c r="L115" s="217"/>
      <c r="M115" s="218"/>
      <c r="N115" s="219"/>
      <c r="O115" s="219"/>
      <c r="P115" s="219"/>
      <c r="Q115" s="219"/>
      <c r="R115" s="219"/>
      <c r="S115" s="219"/>
      <c r="T115" s="220"/>
      <c r="AT115" s="221" t="s">
        <v>131</v>
      </c>
      <c r="AU115" s="221" t="s">
        <v>81</v>
      </c>
      <c r="AV115" s="14" t="s">
        <v>81</v>
      </c>
      <c r="AW115" s="14" t="s">
        <v>33</v>
      </c>
      <c r="AX115" s="14" t="s">
        <v>71</v>
      </c>
      <c r="AY115" s="221" t="s">
        <v>124</v>
      </c>
    </row>
    <row r="116" spans="1:65" s="13" customFormat="1" ht="10.199999999999999" hidden="1">
      <c r="B116" s="200"/>
      <c r="C116" s="201"/>
      <c r="D116" s="202" t="s">
        <v>131</v>
      </c>
      <c r="E116" s="203" t="s">
        <v>19</v>
      </c>
      <c r="F116" s="204" t="s">
        <v>138</v>
      </c>
      <c r="G116" s="201"/>
      <c r="H116" s="203" t="s">
        <v>19</v>
      </c>
      <c r="I116" s="205"/>
      <c r="J116" s="201"/>
      <c r="K116" s="201"/>
      <c r="L116" s="206"/>
      <c r="M116" s="207"/>
      <c r="N116" s="208"/>
      <c r="O116" s="208"/>
      <c r="P116" s="208"/>
      <c r="Q116" s="208"/>
      <c r="R116" s="208"/>
      <c r="S116" s="208"/>
      <c r="T116" s="209"/>
      <c r="AT116" s="210" t="s">
        <v>131</v>
      </c>
      <c r="AU116" s="210" t="s">
        <v>81</v>
      </c>
      <c r="AV116" s="13" t="s">
        <v>79</v>
      </c>
      <c r="AW116" s="13" t="s">
        <v>33</v>
      </c>
      <c r="AX116" s="13" t="s">
        <v>71</v>
      </c>
      <c r="AY116" s="210" t="s">
        <v>124</v>
      </c>
    </row>
    <row r="117" spans="1:65" s="14" customFormat="1" ht="10.199999999999999" hidden="1">
      <c r="B117" s="211"/>
      <c r="C117" s="212"/>
      <c r="D117" s="202" t="s">
        <v>131</v>
      </c>
      <c r="E117" s="213" t="s">
        <v>19</v>
      </c>
      <c r="F117" s="214" t="s">
        <v>139</v>
      </c>
      <c r="G117" s="212"/>
      <c r="H117" s="215">
        <v>0.96599999999999997</v>
      </c>
      <c r="I117" s="216"/>
      <c r="J117" s="212"/>
      <c r="K117" s="212"/>
      <c r="L117" s="217"/>
      <c r="M117" s="218"/>
      <c r="N117" s="219"/>
      <c r="O117" s="219"/>
      <c r="P117" s="219"/>
      <c r="Q117" s="219"/>
      <c r="R117" s="219"/>
      <c r="S117" s="219"/>
      <c r="T117" s="220"/>
      <c r="AT117" s="221" t="s">
        <v>131</v>
      </c>
      <c r="AU117" s="221" t="s">
        <v>81</v>
      </c>
      <c r="AV117" s="14" t="s">
        <v>81</v>
      </c>
      <c r="AW117" s="14" t="s">
        <v>33</v>
      </c>
      <c r="AX117" s="14" t="s">
        <v>71</v>
      </c>
      <c r="AY117" s="221" t="s">
        <v>124</v>
      </c>
    </row>
    <row r="118" spans="1:65" s="15" customFormat="1" ht="10.199999999999999" hidden="1">
      <c r="B118" s="222"/>
      <c r="C118" s="223"/>
      <c r="D118" s="202" t="s">
        <v>131</v>
      </c>
      <c r="E118" s="224" t="s">
        <v>19</v>
      </c>
      <c r="F118" s="225" t="s">
        <v>140</v>
      </c>
      <c r="G118" s="223"/>
      <c r="H118" s="226">
        <v>28.304000000000002</v>
      </c>
      <c r="I118" s="227"/>
      <c r="J118" s="223"/>
      <c r="K118" s="223"/>
      <c r="L118" s="228"/>
      <c r="M118" s="229"/>
      <c r="N118" s="230"/>
      <c r="O118" s="230"/>
      <c r="P118" s="230"/>
      <c r="Q118" s="230"/>
      <c r="R118" s="230"/>
      <c r="S118" s="230"/>
      <c r="T118" s="231"/>
      <c r="AT118" s="232" t="s">
        <v>131</v>
      </c>
      <c r="AU118" s="232" t="s">
        <v>81</v>
      </c>
      <c r="AV118" s="15" t="s">
        <v>130</v>
      </c>
      <c r="AW118" s="15" t="s">
        <v>33</v>
      </c>
      <c r="AX118" s="15" t="s">
        <v>79</v>
      </c>
      <c r="AY118" s="232" t="s">
        <v>124</v>
      </c>
    </row>
    <row r="119" spans="1:65" s="2" customFormat="1" ht="21.75" customHeight="1">
      <c r="A119" s="34"/>
      <c r="B119" s="35"/>
      <c r="C119" s="187" t="s">
        <v>143</v>
      </c>
      <c r="D119" s="187" t="s">
        <v>126</v>
      </c>
      <c r="E119" s="188" t="s">
        <v>144</v>
      </c>
      <c r="F119" s="189" t="s">
        <v>145</v>
      </c>
      <c r="G119" s="190" t="s">
        <v>129</v>
      </c>
      <c r="H119" s="191">
        <v>56.607999999999997</v>
      </c>
      <c r="I119" s="192"/>
      <c r="J119" s="193">
        <f>ROUND(I119*H119,2)</f>
        <v>0</v>
      </c>
      <c r="K119" s="189" t="s">
        <v>19</v>
      </c>
      <c r="L119" s="39"/>
      <c r="M119" s="194" t="s">
        <v>19</v>
      </c>
      <c r="N119" s="195" t="s">
        <v>42</v>
      </c>
      <c r="O119" s="64"/>
      <c r="P119" s="196">
        <f>O119*H119</f>
        <v>0</v>
      </c>
      <c r="Q119" s="196">
        <v>0</v>
      </c>
      <c r="R119" s="196">
        <f>Q119*H119</f>
        <v>0</v>
      </c>
      <c r="S119" s="196">
        <v>0</v>
      </c>
      <c r="T119" s="197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98" t="s">
        <v>130</v>
      </c>
      <c r="AT119" s="198" t="s">
        <v>126</v>
      </c>
      <c r="AU119" s="198" t="s">
        <v>81</v>
      </c>
      <c r="AY119" s="17" t="s">
        <v>124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7" t="s">
        <v>79</v>
      </c>
      <c r="BK119" s="199">
        <f>ROUND(I119*H119,2)</f>
        <v>0</v>
      </c>
      <c r="BL119" s="17" t="s">
        <v>130</v>
      </c>
      <c r="BM119" s="198" t="s">
        <v>146</v>
      </c>
    </row>
    <row r="120" spans="1:65" s="13" customFormat="1" ht="10.199999999999999" hidden="1">
      <c r="B120" s="200"/>
      <c r="C120" s="201"/>
      <c r="D120" s="202" t="s">
        <v>131</v>
      </c>
      <c r="E120" s="203" t="s">
        <v>19</v>
      </c>
      <c r="F120" s="204" t="s">
        <v>147</v>
      </c>
      <c r="G120" s="201"/>
      <c r="H120" s="203" t="s">
        <v>19</v>
      </c>
      <c r="I120" s="205"/>
      <c r="J120" s="201"/>
      <c r="K120" s="201"/>
      <c r="L120" s="206"/>
      <c r="M120" s="207"/>
      <c r="N120" s="208"/>
      <c r="O120" s="208"/>
      <c r="P120" s="208"/>
      <c r="Q120" s="208"/>
      <c r="R120" s="208"/>
      <c r="S120" s="208"/>
      <c r="T120" s="209"/>
      <c r="AT120" s="210" t="s">
        <v>131</v>
      </c>
      <c r="AU120" s="210" t="s">
        <v>81</v>
      </c>
      <c r="AV120" s="13" t="s">
        <v>79</v>
      </c>
      <c r="AW120" s="13" t="s">
        <v>33</v>
      </c>
      <c r="AX120" s="13" t="s">
        <v>71</v>
      </c>
      <c r="AY120" s="210" t="s">
        <v>124</v>
      </c>
    </row>
    <row r="121" spans="1:65" s="14" customFormat="1" ht="10.199999999999999" hidden="1">
      <c r="B121" s="211"/>
      <c r="C121" s="212"/>
      <c r="D121" s="202" t="s">
        <v>131</v>
      </c>
      <c r="E121" s="213" t="s">
        <v>19</v>
      </c>
      <c r="F121" s="214" t="s">
        <v>148</v>
      </c>
      <c r="G121" s="212"/>
      <c r="H121" s="215">
        <v>56.607999999999997</v>
      </c>
      <c r="I121" s="216"/>
      <c r="J121" s="212"/>
      <c r="K121" s="212"/>
      <c r="L121" s="217"/>
      <c r="M121" s="218"/>
      <c r="N121" s="219"/>
      <c r="O121" s="219"/>
      <c r="P121" s="219"/>
      <c r="Q121" s="219"/>
      <c r="R121" s="219"/>
      <c r="S121" s="219"/>
      <c r="T121" s="220"/>
      <c r="AT121" s="221" t="s">
        <v>131</v>
      </c>
      <c r="AU121" s="221" t="s">
        <v>81</v>
      </c>
      <c r="AV121" s="14" t="s">
        <v>81</v>
      </c>
      <c r="AW121" s="14" t="s">
        <v>33</v>
      </c>
      <c r="AX121" s="14" t="s">
        <v>71</v>
      </c>
      <c r="AY121" s="221" t="s">
        <v>124</v>
      </c>
    </row>
    <row r="122" spans="1:65" s="15" customFormat="1" ht="10.199999999999999" hidden="1">
      <c r="B122" s="222"/>
      <c r="C122" s="223"/>
      <c r="D122" s="202" t="s">
        <v>131</v>
      </c>
      <c r="E122" s="224" t="s">
        <v>19</v>
      </c>
      <c r="F122" s="225" t="s">
        <v>140</v>
      </c>
      <c r="G122" s="223"/>
      <c r="H122" s="226">
        <v>56.607999999999997</v>
      </c>
      <c r="I122" s="227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AT122" s="232" t="s">
        <v>131</v>
      </c>
      <c r="AU122" s="232" t="s">
        <v>81</v>
      </c>
      <c r="AV122" s="15" t="s">
        <v>130</v>
      </c>
      <c r="AW122" s="15" t="s">
        <v>33</v>
      </c>
      <c r="AX122" s="15" t="s">
        <v>79</v>
      </c>
      <c r="AY122" s="232" t="s">
        <v>124</v>
      </c>
    </row>
    <row r="123" spans="1:65" s="2" customFormat="1" ht="16.5" customHeight="1">
      <c r="A123" s="34"/>
      <c r="B123" s="35"/>
      <c r="C123" s="187" t="s">
        <v>130</v>
      </c>
      <c r="D123" s="187" t="s">
        <v>126</v>
      </c>
      <c r="E123" s="188" t="s">
        <v>149</v>
      </c>
      <c r="F123" s="189" t="s">
        <v>150</v>
      </c>
      <c r="G123" s="190" t="s">
        <v>129</v>
      </c>
      <c r="H123" s="191">
        <v>56.607999999999997</v>
      </c>
      <c r="I123" s="192"/>
      <c r="J123" s="193">
        <f>ROUND(I123*H123,2)</f>
        <v>0</v>
      </c>
      <c r="K123" s="189" t="s">
        <v>19</v>
      </c>
      <c r="L123" s="39"/>
      <c r="M123" s="194" t="s">
        <v>19</v>
      </c>
      <c r="N123" s="195" t="s">
        <v>42</v>
      </c>
      <c r="O123" s="64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8" t="s">
        <v>130</v>
      </c>
      <c r="AT123" s="198" t="s">
        <v>126</v>
      </c>
      <c r="AU123" s="198" t="s">
        <v>81</v>
      </c>
      <c r="AY123" s="17" t="s">
        <v>124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7" t="s">
        <v>79</v>
      </c>
      <c r="BK123" s="199">
        <f>ROUND(I123*H123,2)</f>
        <v>0</v>
      </c>
      <c r="BL123" s="17" t="s">
        <v>130</v>
      </c>
      <c r="BM123" s="198" t="s">
        <v>151</v>
      </c>
    </row>
    <row r="124" spans="1:65" s="14" customFormat="1" ht="10.199999999999999" hidden="1">
      <c r="B124" s="211"/>
      <c r="C124" s="212"/>
      <c r="D124" s="202" t="s">
        <v>131</v>
      </c>
      <c r="E124" s="213" t="s">
        <v>19</v>
      </c>
      <c r="F124" s="214" t="s">
        <v>152</v>
      </c>
      <c r="G124" s="212"/>
      <c r="H124" s="215">
        <v>56.607999999999997</v>
      </c>
      <c r="I124" s="216"/>
      <c r="J124" s="212"/>
      <c r="K124" s="212"/>
      <c r="L124" s="217"/>
      <c r="M124" s="218"/>
      <c r="N124" s="219"/>
      <c r="O124" s="219"/>
      <c r="P124" s="219"/>
      <c r="Q124" s="219"/>
      <c r="R124" s="219"/>
      <c r="S124" s="219"/>
      <c r="T124" s="220"/>
      <c r="AT124" s="221" t="s">
        <v>131</v>
      </c>
      <c r="AU124" s="221" t="s">
        <v>81</v>
      </c>
      <c r="AV124" s="14" t="s">
        <v>81</v>
      </c>
      <c r="AW124" s="14" t="s">
        <v>33</v>
      </c>
      <c r="AX124" s="14" t="s">
        <v>71</v>
      </c>
      <c r="AY124" s="221" t="s">
        <v>124</v>
      </c>
    </row>
    <row r="125" spans="1:65" s="15" customFormat="1" ht="10.199999999999999" hidden="1">
      <c r="B125" s="222"/>
      <c r="C125" s="223"/>
      <c r="D125" s="202" t="s">
        <v>131</v>
      </c>
      <c r="E125" s="224" t="s">
        <v>19</v>
      </c>
      <c r="F125" s="225" t="s">
        <v>140</v>
      </c>
      <c r="G125" s="223"/>
      <c r="H125" s="226">
        <v>56.607999999999997</v>
      </c>
      <c r="I125" s="227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AT125" s="232" t="s">
        <v>131</v>
      </c>
      <c r="AU125" s="232" t="s">
        <v>81</v>
      </c>
      <c r="AV125" s="15" t="s">
        <v>130</v>
      </c>
      <c r="AW125" s="15" t="s">
        <v>33</v>
      </c>
      <c r="AX125" s="15" t="s">
        <v>79</v>
      </c>
      <c r="AY125" s="232" t="s">
        <v>124</v>
      </c>
    </row>
    <row r="126" spans="1:65" s="2" customFormat="1" ht="21.75" customHeight="1">
      <c r="A126" s="34"/>
      <c r="B126" s="35"/>
      <c r="C126" s="187" t="s">
        <v>153</v>
      </c>
      <c r="D126" s="187" t="s">
        <v>126</v>
      </c>
      <c r="E126" s="188" t="s">
        <v>154</v>
      </c>
      <c r="F126" s="189" t="s">
        <v>155</v>
      </c>
      <c r="G126" s="190" t="s">
        <v>156</v>
      </c>
      <c r="H126" s="191">
        <v>96.233999999999995</v>
      </c>
      <c r="I126" s="192"/>
      <c r="J126" s="193">
        <f>ROUND(I126*H126,2)</f>
        <v>0</v>
      </c>
      <c r="K126" s="189" t="s">
        <v>19</v>
      </c>
      <c r="L126" s="39"/>
      <c r="M126" s="194" t="s">
        <v>19</v>
      </c>
      <c r="N126" s="195" t="s">
        <v>42</v>
      </c>
      <c r="O126" s="64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8" t="s">
        <v>130</v>
      </c>
      <c r="AT126" s="198" t="s">
        <v>126</v>
      </c>
      <c r="AU126" s="198" t="s">
        <v>81</v>
      </c>
      <c r="AY126" s="17" t="s">
        <v>124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7" t="s">
        <v>79</v>
      </c>
      <c r="BK126" s="199">
        <f>ROUND(I126*H126,2)</f>
        <v>0</v>
      </c>
      <c r="BL126" s="17" t="s">
        <v>130</v>
      </c>
      <c r="BM126" s="198" t="s">
        <v>157</v>
      </c>
    </row>
    <row r="127" spans="1:65" s="14" customFormat="1" ht="10.199999999999999" hidden="1">
      <c r="B127" s="211"/>
      <c r="C127" s="212"/>
      <c r="D127" s="202" t="s">
        <v>131</v>
      </c>
      <c r="E127" s="213" t="s">
        <v>19</v>
      </c>
      <c r="F127" s="214" t="s">
        <v>158</v>
      </c>
      <c r="G127" s="212"/>
      <c r="H127" s="215">
        <v>96.233999999999995</v>
      </c>
      <c r="I127" s="216"/>
      <c r="J127" s="212"/>
      <c r="K127" s="212"/>
      <c r="L127" s="217"/>
      <c r="M127" s="218"/>
      <c r="N127" s="219"/>
      <c r="O127" s="219"/>
      <c r="P127" s="219"/>
      <c r="Q127" s="219"/>
      <c r="R127" s="219"/>
      <c r="S127" s="219"/>
      <c r="T127" s="220"/>
      <c r="AT127" s="221" t="s">
        <v>131</v>
      </c>
      <c r="AU127" s="221" t="s">
        <v>81</v>
      </c>
      <c r="AV127" s="14" t="s">
        <v>81</v>
      </c>
      <c r="AW127" s="14" t="s">
        <v>33</v>
      </c>
      <c r="AX127" s="14" t="s">
        <v>71</v>
      </c>
      <c r="AY127" s="221" t="s">
        <v>124</v>
      </c>
    </row>
    <row r="128" spans="1:65" s="15" customFormat="1" ht="10.199999999999999" hidden="1">
      <c r="B128" s="222"/>
      <c r="C128" s="223"/>
      <c r="D128" s="202" t="s">
        <v>131</v>
      </c>
      <c r="E128" s="224" t="s">
        <v>19</v>
      </c>
      <c r="F128" s="225" t="s">
        <v>140</v>
      </c>
      <c r="G128" s="223"/>
      <c r="H128" s="226">
        <v>96.233999999999995</v>
      </c>
      <c r="I128" s="227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AT128" s="232" t="s">
        <v>131</v>
      </c>
      <c r="AU128" s="232" t="s">
        <v>81</v>
      </c>
      <c r="AV128" s="15" t="s">
        <v>130</v>
      </c>
      <c r="AW128" s="15" t="s">
        <v>33</v>
      </c>
      <c r="AX128" s="15" t="s">
        <v>79</v>
      </c>
      <c r="AY128" s="232" t="s">
        <v>124</v>
      </c>
    </row>
    <row r="129" spans="1:65" s="2" customFormat="1" ht="21.75" customHeight="1">
      <c r="A129" s="34"/>
      <c r="B129" s="35"/>
      <c r="C129" s="187" t="s">
        <v>146</v>
      </c>
      <c r="D129" s="187" t="s">
        <v>126</v>
      </c>
      <c r="E129" s="188" t="s">
        <v>159</v>
      </c>
      <c r="F129" s="189" t="s">
        <v>160</v>
      </c>
      <c r="G129" s="190" t="s">
        <v>129</v>
      </c>
      <c r="H129" s="191">
        <v>23.995999999999999</v>
      </c>
      <c r="I129" s="192"/>
      <c r="J129" s="193">
        <f>ROUND(I129*H129,2)</f>
        <v>0</v>
      </c>
      <c r="K129" s="189" t="s">
        <v>19</v>
      </c>
      <c r="L129" s="39"/>
      <c r="M129" s="194" t="s">
        <v>19</v>
      </c>
      <c r="N129" s="195" t="s">
        <v>42</v>
      </c>
      <c r="O129" s="64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8" t="s">
        <v>130</v>
      </c>
      <c r="AT129" s="198" t="s">
        <v>126</v>
      </c>
      <c r="AU129" s="198" t="s">
        <v>81</v>
      </c>
      <c r="AY129" s="17" t="s">
        <v>124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7" t="s">
        <v>79</v>
      </c>
      <c r="BK129" s="199">
        <f>ROUND(I129*H129,2)</f>
        <v>0</v>
      </c>
      <c r="BL129" s="17" t="s">
        <v>130</v>
      </c>
      <c r="BM129" s="198" t="s">
        <v>161</v>
      </c>
    </row>
    <row r="130" spans="1:65" s="13" customFormat="1" ht="10.199999999999999" hidden="1">
      <c r="B130" s="200"/>
      <c r="C130" s="201"/>
      <c r="D130" s="202" t="s">
        <v>131</v>
      </c>
      <c r="E130" s="203" t="s">
        <v>19</v>
      </c>
      <c r="F130" s="204" t="s">
        <v>162</v>
      </c>
      <c r="G130" s="201"/>
      <c r="H130" s="203" t="s">
        <v>19</v>
      </c>
      <c r="I130" s="205"/>
      <c r="J130" s="201"/>
      <c r="K130" s="201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131</v>
      </c>
      <c r="AU130" s="210" t="s">
        <v>81</v>
      </c>
      <c r="AV130" s="13" t="s">
        <v>79</v>
      </c>
      <c r="AW130" s="13" t="s">
        <v>33</v>
      </c>
      <c r="AX130" s="13" t="s">
        <v>71</v>
      </c>
      <c r="AY130" s="210" t="s">
        <v>124</v>
      </c>
    </row>
    <row r="131" spans="1:65" s="13" customFormat="1" ht="10.199999999999999" hidden="1">
      <c r="B131" s="200"/>
      <c r="C131" s="201"/>
      <c r="D131" s="202" t="s">
        <v>131</v>
      </c>
      <c r="E131" s="203" t="s">
        <v>19</v>
      </c>
      <c r="F131" s="204" t="s">
        <v>133</v>
      </c>
      <c r="G131" s="201"/>
      <c r="H131" s="203" t="s">
        <v>19</v>
      </c>
      <c r="I131" s="205"/>
      <c r="J131" s="201"/>
      <c r="K131" s="201"/>
      <c r="L131" s="206"/>
      <c r="M131" s="207"/>
      <c r="N131" s="208"/>
      <c r="O131" s="208"/>
      <c r="P131" s="208"/>
      <c r="Q131" s="208"/>
      <c r="R131" s="208"/>
      <c r="S131" s="208"/>
      <c r="T131" s="209"/>
      <c r="AT131" s="210" t="s">
        <v>131</v>
      </c>
      <c r="AU131" s="210" t="s">
        <v>81</v>
      </c>
      <c r="AV131" s="13" t="s">
        <v>79</v>
      </c>
      <c r="AW131" s="13" t="s">
        <v>33</v>
      </c>
      <c r="AX131" s="13" t="s">
        <v>71</v>
      </c>
      <c r="AY131" s="210" t="s">
        <v>124</v>
      </c>
    </row>
    <row r="132" spans="1:65" s="14" customFormat="1" ht="10.199999999999999" hidden="1">
      <c r="B132" s="211"/>
      <c r="C132" s="212"/>
      <c r="D132" s="202" t="s">
        <v>131</v>
      </c>
      <c r="E132" s="213" t="s">
        <v>19</v>
      </c>
      <c r="F132" s="214" t="s">
        <v>163</v>
      </c>
      <c r="G132" s="212"/>
      <c r="H132" s="215">
        <v>23.995999999999999</v>
      </c>
      <c r="I132" s="216"/>
      <c r="J132" s="212"/>
      <c r="K132" s="212"/>
      <c r="L132" s="217"/>
      <c r="M132" s="218"/>
      <c r="N132" s="219"/>
      <c r="O132" s="219"/>
      <c r="P132" s="219"/>
      <c r="Q132" s="219"/>
      <c r="R132" s="219"/>
      <c r="S132" s="219"/>
      <c r="T132" s="220"/>
      <c r="AT132" s="221" t="s">
        <v>131</v>
      </c>
      <c r="AU132" s="221" t="s">
        <v>81</v>
      </c>
      <c r="AV132" s="14" t="s">
        <v>81</v>
      </c>
      <c r="AW132" s="14" t="s">
        <v>33</v>
      </c>
      <c r="AX132" s="14" t="s">
        <v>71</v>
      </c>
      <c r="AY132" s="221" t="s">
        <v>124</v>
      </c>
    </row>
    <row r="133" spans="1:65" s="15" customFormat="1" ht="10.199999999999999" hidden="1">
      <c r="B133" s="222"/>
      <c r="C133" s="223"/>
      <c r="D133" s="202" t="s">
        <v>131</v>
      </c>
      <c r="E133" s="224" t="s">
        <v>19</v>
      </c>
      <c r="F133" s="225" t="s">
        <v>140</v>
      </c>
      <c r="G133" s="223"/>
      <c r="H133" s="226">
        <v>23.995999999999999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AT133" s="232" t="s">
        <v>131</v>
      </c>
      <c r="AU133" s="232" t="s">
        <v>81</v>
      </c>
      <c r="AV133" s="15" t="s">
        <v>130</v>
      </c>
      <c r="AW133" s="15" t="s">
        <v>33</v>
      </c>
      <c r="AX133" s="15" t="s">
        <v>79</v>
      </c>
      <c r="AY133" s="232" t="s">
        <v>124</v>
      </c>
    </row>
    <row r="134" spans="1:65" s="2" customFormat="1" ht="16.5" customHeight="1">
      <c r="A134" s="34"/>
      <c r="B134" s="35"/>
      <c r="C134" s="233" t="s">
        <v>164</v>
      </c>
      <c r="D134" s="233" t="s">
        <v>165</v>
      </c>
      <c r="E134" s="234" t="s">
        <v>166</v>
      </c>
      <c r="F134" s="235" t="s">
        <v>167</v>
      </c>
      <c r="G134" s="236" t="s">
        <v>156</v>
      </c>
      <c r="H134" s="237">
        <v>52.790999999999997</v>
      </c>
      <c r="I134" s="238"/>
      <c r="J134" s="239">
        <f>ROUND(I134*H134,2)</f>
        <v>0</v>
      </c>
      <c r="K134" s="235" t="s">
        <v>19</v>
      </c>
      <c r="L134" s="240"/>
      <c r="M134" s="241" t="s">
        <v>19</v>
      </c>
      <c r="N134" s="242" t="s">
        <v>42</v>
      </c>
      <c r="O134" s="64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151</v>
      </c>
      <c r="AT134" s="198" t="s">
        <v>165</v>
      </c>
      <c r="AU134" s="198" t="s">
        <v>81</v>
      </c>
      <c r="AY134" s="17" t="s">
        <v>124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7" t="s">
        <v>79</v>
      </c>
      <c r="BK134" s="199">
        <f>ROUND(I134*H134,2)</f>
        <v>0</v>
      </c>
      <c r="BL134" s="17" t="s">
        <v>130</v>
      </c>
      <c r="BM134" s="198" t="s">
        <v>168</v>
      </c>
    </row>
    <row r="135" spans="1:65" s="14" customFormat="1" ht="10.199999999999999" hidden="1">
      <c r="B135" s="211"/>
      <c r="C135" s="212"/>
      <c r="D135" s="202" t="s">
        <v>131</v>
      </c>
      <c r="E135" s="213" t="s">
        <v>19</v>
      </c>
      <c r="F135" s="214" t="s">
        <v>169</v>
      </c>
      <c r="G135" s="212"/>
      <c r="H135" s="215">
        <v>52.790999999999997</v>
      </c>
      <c r="I135" s="216"/>
      <c r="J135" s="212"/>
      <c r="K135" s="212"/>
      <c r="L135" s="217"/>
      <c r="M135" s="218"/>
      <c r="N135" s="219"/>
      <c r="O135" s="219"/>
      <c r="P135" s="219"/>
      <c r="Q135" s="219"/>
      <c r="R135" s="219"/>
      <c r="S135" s="219"/>
      <c r="T135" s="220"/>
      <c r="AT135" s="221" t="s">
        <v>131</v>
      </c>
      <c r="AU135" s="221" t="s">
        <v>81</v>
      </c>
      <c r="AV135" s="14" t="s">
        <v>81</v>
      </c>
      <c r="AW135" s="14" t="s">
        <v>33</v>
      </c>
      <c r="AX135" s="14" t="s">
        <v>71</v>
      </c>
      <c r="AY135" s="221" t="s">
        <v>124</v>
      </c>
    </row>
    <row r="136" spans="1:65" s="15" customFormat="1" ht="10.199999999999999" hidden="1">
      <c r="B136" s="222"/>
      <c r="C136" s="223"/>
      <c r="D136" s="202" t="s">
        <v>131</v>
      </c>
      <c r="E136" s="224" t="s">
        <v>19</v>
      </c>
      <c r="F136" s="225" t="s">
        <v>140</v>
      </c>
      <c r="G136" s="223"/>
      <c r="H136" s="226">
        <v>52.790999999999997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131</v>
      </c>
      <c r="AU136" s="232" t="s">
        <v>81</v>
      </c>
      <c r="AV136" s="15" t="s">
        <v>130</v>
      </c>
      <c r="AW136" s="15" t="s">
        <v>33</v>
      </c>
      <c r="AX136" s="15" t="s">
        <v>79</v>
      </c>
      <c r="AY136" s="232" t="s">
        <v>124</v>
      </c>
    </row>
    <row r="137" spans="1:65" s="2" customFormat="1" ht="21.75" customHeight="1">
      <c r="A137" s="34"/>
      <c r="B137" s="35"/>
      <c r="C137" s="187" t="s">
        <v>151</v>
      </c>
      <c r="D137" s="187" t="s">
        <v>126</v>
      </c>
      <c r="E137" s="188" t="s">
        <v>170</v>
      </c>
      <c r="F137" s="189" t="s">
        <v>171</v>
      </c>
      <c r="G137" s="190" t="s">
        <v>172</v>
      </c>
      <c r="H137" s="191">
        <v>44.887999999999998</v>
      </c>
      <c r="I137" s="192"/>
      <c r="J137" s="193">
        <f>ROUND(I137*H137,2)</f>
        <v>0</v>
      </c>
      <c r="K137" s="189" t="s">
        <v>19</v>
      </c>
      <c r="L137" s="39"/>
      <c r="M137" s="194" t="s">
        <v>19</v>
      </c>
      <c r="N137" s="195" t="s">
        <v>42</v>
      </c>
      <c r="O137" s="64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130</v>
      </c>
      <c r="AT137" s="198" t="s">
        <v>126</v>
      </c>
      <c r="AU137" s="198" t="s">
        <v>81</v>
      </c>
      <c r="AY137" s="17" t="s">
        <v>124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7" t="s">
        <v>79</v>
      </c>
      <c r="BK137" s="199">
        <f>ROUND(I137*H137,2)</f>
        <v>0</v>
      </c>
      <c r="BL137" s="17" t="s">
        <v>130</v>
      </c>
      <c r="BM137" s="198" t="s">
        <v>173</v>
      </c>
    </row>
    <row r="138" spans="1:65" s="13" customFormat="1" ht="10.199999999999999" hidden="1">
      <c r="B138" s="200"/>
      <c r="C138" s="201"/>
      <c r="D138" s="202" t="s">
        <v>131</v>
      </c>
      <c r="E138" s="203" t="s">
        <v>19</v>
      </c>
      <c r="F138" s="204" t="s">
        <v>133</v>
      </c>
      <c r="G138" s="201"/>
      <c r="H138" s="203" t="s">
        <v>19</v>
      </c>
      <c r="I138" s="205"/>
      <c r="J138" s="201"/>
      <c r="K138" s="201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131</v>
      </c>
      <c r="AU138" s="210" t="s">
        <v>81</v>
      </c>
      <c r="AV138" s="13" t="s">
        <v>79</v>
      </c>
      <c r="AW138" s="13" t="s">
        <v>33</v>
      </c>
      <c r="AX138" s="13" t="s">
        <v>71</v>
      </c>
      <c r="AY138" s="210" t="s">
        <v>124</v>
      </c>
    </row>
    <row r="139" spans="1:65" s="13" customFormat="1" ht="10.199999999999999" hidden="1">
      <c r="B139" s="200"/>
      <c r="C139" s="201"/>
      <c r="D139" s="202" t="s">
        <v>131</v>
      </c>
      <c r="E139" s="203" t="s">
        <v>19</v>
      </c>
      <c r="F139" s="204" t="s">
        <v>174</v>
      </c>
      <c r="G139" s="201"/>
      <c r="H139" s="203" t="s">
        <v>19</v>
      </c>
      <c r="I139" s="205"/>
      <c r="J139" s="201"/>
      <c r="K139" s="201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131</v>
      </c>
      <c r="AU139" s="210" t="s">
        <v>81</v>
      </c>
      <c r="AV139" s="13" t="s">
        <v>79</v>
      </c>
      <c r="AW139" s="13" t="s">
        <v>33</v>
      </c>
      <c r="AX139" s="13" t="s">
        <v>71</v>
      </c>
      <c r="AY139" s="210" t="s">
        <v>124</v>
      </c>
    </row>
    <row r="140" spans="1:65" s="14" customFormat="1" ht="10.199999999999999" hidden="1">
      <c r="B140" s="211"/>
      <c r="C140" s="212"/>
      <c r="D140" s="202" t="s">
        <v>131</v>
      </c>
      <c r="E140" s="213" t="s">
        <v>19</v>
      </c>
      <c r="F140" s="214" t="s">
        <v>175</v>
      </c>
      <c r="G140" s="212"/>
      <c r="H140" s="215">
        <v>21.452999999999999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131</v>
      </c>
      <c r="AU140" s="221" t="s">
        <v>81</v>
      </c>
      <c r="AV140" s="14" t="s">
        <v>81</v>
      </c>
      <c r="AW140" s="14" t="s">
        <v>33</v>
      </c>
      <c r="AX140" s="14" t="s">
        <v>71</v>
      </c>
      <c r="AY140" s="221" t="s">
        <v>124</v>
      </c>
    </row>
    <row r="141" spans="1:65" s="13" customFormat="1" ht="10.199999999999999" hidden="1">
      <c r="B141" s="200"/>
      <c r="C141" s="201"/>
      <c r="D141" s="202" t="s">
        <v>131</v>
      </c>
      <c r="E141" s="203" t="s">
        <v>19</v>
      </c>
      <c r="F141" s="204" t="s">
        <v>176</v>
      </c>
      <c r="G141" s="201"/>
      <c r="H141" s="203" t="s">
        <v>19</v>
      </c>
      <c r="I141" s="205"/>
      <c r="J141" s="201"/>
      <c r="K141" s="201"/>
      <c r="L141" s="206"/>
      <c r="M141" s="207"/>
      <c r="N141" s="208"/>
      <c r="O141" s="208"/>
      <c r="P141" s="208"/>
      <c r="Q141" s="208"/>
      <c r="R141" s="208"/>
      <c r="S141" s="208"/>
      <c r="T141" s="209"/>
      <c r="AT141" s="210" t="s">
        <v>131</v>
      </c>
      <c r="AU141" s="210" t="s">
        <v>81</v>
      </c>
      <c r="AV141" s="13" t="s">
        <v>79</v>
      </c>
      <c r="AW141" s="13" t="s">
        <v>33</v>
      </c>
      <c r="AX141" s="13" t="s">
        <v>71</v>
      </c>
      <c r="AY141" s="210" t="s">
        <v>124</v>
      </c>
    </row>
    <row r="142" spans="1:65" s="14" customFormat="1" ht="10.199999999999999" hidden="1">
      <c r="B142" s="211"/>
      <c r="C142" s="212"/>
      <c r="D142" s="202" t="s">
        <v>131</v>
      </c>
      <c r="E142" s="213" t="s">
        <v>19</v>
      </c>
      <c r="F142" s="214" t="s">
        <v>177</v>
      </c>
      <c r="G142" s="212"/>
      <c r="H142" s="215">
        <v>23.434999999999999</v>
      </c>
      <c r="I142" s="216"/>
      <c r="J142" s="212"/>
      <c r="K142" s="212"/>
      <c r="L142" s="217"/>
      <c r="M142" s="218"/>
      <c r="N142" s="219"/>
      <c r="O142" s="219"/>
      <c r="P142" s="219"/>
      <c r="Q142" s="219"/>
      <c r="R142" s="219"/>
      <c r="S142" s="219"/>
      <c r="T142" s="220"/>
      <c r="AT142" s="221" t="s">
        <v>131</v>
      </c>
      <c r="AU142" s="221" t="s">
        <v>81</v>
      </c>
      <c r="AV142" s="14" t="s">
        <v>81</v>
      </c>
      <c r="AW142" s="14" t="s">
        <v>33</v>
      </c>
      <c r="AX142" s="14" t="s">
        <v>71</v>
      </c>
      <c r="AY142" s="221" t="s">
        <v>124</v>
      </c>
    </row>
    <row r="143" spans="1:65" s="15" customFormat="1" ht="10.199999999999999" hidden="1">
      <c r="B143" s="222"/>
      <c r="C143" s="223"/>
      <c r="D143" s="202" t="s">
        <v>131</v>
      </c>
      <c r="E143" s="224" t="s">
        <v>19</v>
      </c>
      <c r="F143" s="225" t="s">
        <v>140</v>
      </c>
      <c r="G143" s="223"/>
      <c r="H143" s="226">
        <v>44.887999999999998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AT143" s="232" t="s">
        <v>131</v>
      </c>
      <c r="AU143" s="232" t="s">
        <v>81</v>
      </c>
      <c r="AV143" s="15" t="s">
        <v>130</v>
      </c>
      <c r="AW143" s="15" t="s">
        <v>33</v>
      </c>
      <c r="AX143" s="15" t="s">
        <v>79</v>
      </c>
      <c r="AY143" s="232" t="s">
        <v>124</v>
      </c>
    </row>
    <row r="144" spans="1:65" s="12" customFormat="1" ht="22.8" customHeight="1">
      <c r="B144" s="171"/>
      <c r="C144" s="172"/>
      <c r="D144" s="173" t="s">
        <v>70</v>
      </c>
      <c r="E144" s="185" t="s">
        <v>81</v>
      </c>
      <c r="F144" s="185" t="s">
        <v>178</v>
      </c>
      <c r="G144" s="172"/>
      <c r="H144" s="172"/>
      <c r="I144" s="175"/>
      <c r="J144" s="186">
        <f>BK144</f>
        <v>0</v>
      </c>
      <c r="K144" s="172"/>
      <c r="L144" s="177"/>
      <c r="M144" s="178"/>
      <c r="N144" s="179"/>
      <c r="O144" s="179"/>
      <c r="P144" s="180">
        <f>SUM(P145:P155)</f>
        <v>0</v>
      </c>
      <c r="Q144" s="179"/>
      <c r="R144" s="180">
        <f>SUM(R145:R155)</f>
        <v>0</v>
      </c>
      <c r="S144" s="179"/>
      <c r="T144" s="181">
        <f>SUM(T145:T155)</f>
        <v>0</v>
      </c>
      <c r="AR144" s="182" t="s">
        <v>79</v>
      </c>
      <c r="AT144" s="183" t="s">
        <v>70</v>
      </c>
      <c r="AU144" s="183" t="s">
        <v>79</v>
      </c>
      <c r="AY144" s="182" t="s">
        <v>124</v>
      </c>
      <c r="BK144" s="184">
        <f>SUM(BK145:BK155)</f>
        <v>0</v>
      </c>
    </row>
    <row r="145" spans="1:65" s="2" customFormat="1" ht="16.5" customHeight="1">
      <c r="A145" s="34"/>
      <c r="B145" s="35"/>
      <c r="C145" s="187" t="s">
        <v>179</v>
      </c>
      <c r="D145" s="187" t="s">
        <v>126</v>
      </c>
      <c r="E145" s="188" t="s">
        <v>180</v>
      </c>
      <c r="F145" s="189" t="s">
        <v>181</v>
      </c>
      <c r="G145" s="190" t="s">
        <v>129</v>
      </c>
      <c r="H145" s="191">
        <v>1.524</v>
      </c>
      <c r="I145" s="192"/>
      <c r="J145" s="193">
        <f>ROUND(I145*H145,2)</f>
        <v>0</v>
      </c>
      <c r="K145" s="189" t="s">
        <v>19</v>
      </c>
      <c r="L145" s="39"/>
      <c r="M145" s="194" t="s">
        <v>19</v>
      </c>
      <c r="N145" s="195" t="s">
        <v>42</v>
      </c>
      <c r="O145" s="64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130</v>
      </c>
      <c r="AT145" s="198" t="s">
        <v>126</v>
      </c>
      <c r="AU145" s="198" t="s">
        <v>81</v>
      </c>
      <c r="AY145" s="17" t="s">
        <v>124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7" t="s">
        <v>79</v>
      </c>
      <c r="BK145" s="199">
        <f>ROUND(I145*H145,2)</f>
        <v>0</v>
      </c>
      <c r="BL145" s="17" t="s">
        <v>130</v>
      </c>
      <c r="BM145" s="198" t="s">
        <v>182</v>
      </c>
    </row>
    <row r="146" spans="1:65" s="13" customFormat="1" ht="10.199999999999999" hidden="1">
      <c r="B146" s="200"/>
      <c r="C146" s="201"/>
      <c r="D146" s="202" t="s">
        <v>131</v>
      </c>
      <c r="E146" s="203" t="s">
        <v>19</v>
      </c>
      <c r="F146" s="204" t="s">
        <v>133</v>
      </c>
      <c r="G146" s="201"/>
      <c r="H146" s="203" t="s">
        <v>19</v>
      </c>
      <c r="I146" s="205"/>
      <c r="J146" s="201"/>
      <c r="K146" s="201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131</v>
      </c>
      <c r="AU146" s="210" t="s">
        <v>81</v>
      </c>
      <c r="AV146" s="13" t="s">
        <v>79</v>
      </c>
      <c r="AW146" s="13" t="s">
        <v>33</v>
      </c>
      <c r="AX146" s="13" t="s">
        <v>71</v>
      </c>
      <c r="AY146" s="210" t="s">
        <v>124</v>
      </c>
    </row>
    <row r="147" spans="1:65" s="13" customFormat="1" ht="20.399999999999999" hidden="1">
      <c r="B147" s="200"/>
      <c r="C147" s="201"/>
      <c r="D147" s="202" t="s">
        <v>131</v>
      </c>
      <c r="E147" s="203" t="s">
        <v>19</v>
      </c>
      <c r="F147" s="204" t="s">
        <v>183</v>
      </c>
      <c r="G147" s="201"/>
      <c r="H147" s="203" t="s">
        <v>19</v>
      </c>
      <c r="I147" s="205"/>
      <c r="J147" s="201"/>
      <c r="K147" s="201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131</v>
      </c>
      <c r="AU147" s="210" t="s">
        <v>81</v>
      </c>
      <c r="AV147" s="13" t="s">
        <v>79</v>
      </c>
      <c r="AW147" s="13" t="s">
        <v>33</v>
      </c>
      <c r="AX147" s="13" t="s">
        <v>71</v>
      </c>
      <c r="AY147" s="210" t="s">
        <v>124</v>
      </c>
    </row>
    <row r="148" spans="1:65" s="14" customFormat="1" ht="10.199999999999999" hidden="1">
      <c r="B148" s="211"/>
      <c r="C148" s="212"/>
      <c r="D148" s="202" t="s">
        <v>131</v>
      </c>
      <c r="E148" s="213" t="s">
        <v>19</v>
      </c>
      <c r="F148" s="214" t="s">
        <v>184</v>
      </c>
      <c r="G148" s="212"/>
      <c r="H148" s="215">
        <v>1.524</v>
      </c>
      <c r="I148" s="216"/>
      <c r="J148" s="212"/>
      <c r="K148" s="212"/>
      <c r="L148" s="217"/>
      <c r="M148" s="218"/>
      <c r="N148" s="219"/>
      <c r="O148" s="219"/>
      <c r="P148" s="219"/>
      <c r="Q148" s="219"/>
      <c r="R148" s="219"/>
      <c r="S148" s="219"/>
      <c r="T148" s="220"/>
      <c r="AT148" s="221" t="s">
        <v>131</v>
      </c>
      <c r="AU148" s="221" t="s">
        <v>81</v>
      </c>
      <c r="AV148" s="14" t="s">
        <v>81</v>
      </c>
      <c r="AW148" s="14" t="s">
        <v>33</v>
      </c>
      <c r="AX148" s="14" t="s">
        <v>71</v>
      </c>
      <c r="AY148" s="221" t="s">
        <v>124</v>
      </c>
    </row>
    <row r="149" spans="1:65" s="15" customFormat="1" ht="10.199999999999999" hidden="1">
      <c r="B149" s="222"/>
      <c r="C149" s="223"/>
      <c r="D149" s="202" t="s">
        <v>131</v>
      </c>
      <c r="E149" s="224" t="s">
        <v>19</v>
      </c>
      <c r="F149" s="225" t="s">
        <v>140</v>
      </c>
      <c r="G149" s="223"/>
      <c r="H149" s="226">
        <v>1.524</v>
      </c>
      <c r="I149" s="227"/>
      <c r="J149" s="223"/>
      <c r="K149" s="223"/>
      <c r="L149" s="228"/>
      <c r="M149" s="229"/>
      <c r="N149" s="230"/>
      <c r="O149" s="230"/>
      <c r="P149" s="230"/>
      <c r="Q149" s="230"/>
      <c r="R149" s="230"/>
      <c r="S149" s="230"/>
      <c r="T149" s="231"/>
      <c r="AT149" s="232" t="s">
        <v>131</v>
      </c>
      <c r="AU149" s="232" t="s">
        <v>81</v>
      </c>
      <c r="AV149" s="15" t="s">
        <v>130</v>
      </c>
      <c r="AW149" s="15" t="s">
        <v>33</v>
      </c>
      <c r="AX149" s="15" t="s">
        <v>79</v>
      </c>
      <c r="AY149" s="232" t="s">
        <v>124</v>
      </c>
    </row>
    <row r="150" spans="1:65" s="2" customFormat="1" ht="16.5" customHeight="1">
      <c r="A150" s="34"/>
      <c r="B150" s="35"/>
      <c r="C150" s="187" t="s">
        <v>157</v>
      </c>
      <c r="D150" s="187" t="s">
        <v>126</v>
      </c>
      <c r="E150" s="188" t="s">
        <v>185</v>
      </c>
      <c r="F150" s="189" t="s">
        <v>186</v>
      </c>
      <c r="G150" s="190" t="s">
        <v>172</v>
      </c>
      <c r="H150" s="191">
        <v>1.4179999999999999</v>
      </c>
      <c r="I150" s="192"/>
      <c r="J150" s="193">
        <f>ROUND(I150*H150,2)</f>
        <v>0</v>
      </c>
      <c r="K150" s="189" t="s">
        <v>19</v>
      </c>
      <c r="L150" s="39"/>
      <c r="M150" s="194" t="s">
        <v>19</v>
      </c>
      <c r="N150" s="195" t="s">
        <v>42</v>
      </c>
      <c r="O150" s="64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130</v>
      </c>
      <c r="AT150" s="198" t="s">
        <v>126</v>
      </c>
      <c r="AU150" s="198" t="s">
        <v>81</v>
      </c>
      <c r="AY150" s="17" t="s">
        <v>124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7" t="s">
        <v>79</v>
      </c>
      <c r="BK150" s="199">
        <f>ROUND(I150*H150,2)</f>
        <v>0</v>
      </c>
      <c r="BL150" s="17" t="s">
        <v>130</v>
      </c>
      <c r="BM150" s="198" t="s">
        <v>187</v>
      </c>
    </row>
    <row r="151" spans="1:65" s="13" customFormat="1" ht="10.199999999999999" hidden="1">
      <c r="B151" s="200"/>
      <c r="C151" s="201"/>
      <c r="D151" s="202" t="s">
        <v>131</v>
      </c>
      <c r="E151" s="203" t="s">
        <v>19</v>
      </c>
      <c r="F151" s="204" t="s">
        <v>133</v>
      </c>
      <c r="G151" s="201"/>
      <c r="H151" s="203" t="s">
        <v>19</v>
      </c>
      <c r="I151" s="205"/>
      <c r="J151" s="201"/>
      <c r="K151" s="201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131</v>
      </c>
      <c r="AU151" s="210" t="s">
        <v>81</v>
      </c>
      <c r="AV151" s="13" t="s">
        <v>79</v>
      </c>
      <c r="AW151" s="13" t="s">
        <v>33</v>
      </c>
      <c r="AX151" s="13" t="s">
        <v>71</v>
      </c>
      <c r="AY151" s="210" t="s">
        <v>124</v>
      </c>
    </row>
    <row r="152" spans="1:65" s="13" customFormat="1" ht="20.399999999999999" hidden="1">
      <c r="B152" s="200"/>
      <c r="C152" s="201"/>
      <c r="D152" s="202" t="s">
        <v>131</v>
      </c>
      <c r="E152" s="203" t="s">
        <v>19</v>
      </c>
      <c r="F152" s="204" t="s">
        <v>183</v>
      </c>
      <c r="G152" s="201"/>
      <c r="H152" s="203" t="s">
        <v>19</v>
      </c>
      <c r="I152" s="205"/>
      <c r="J152" s="201"/>
      <c r="K152" s="201"/>
      <c r="L152" s="206"/>
      <c r="M152" s="207"/>
      <c r="N152" s="208"/>
      <c r="O152" s="208"/>
      <c r="P152" s="208"/>
      <c r="Q152" s="208"/>
      <c r="R152" s="208"/>
      <c r="S152" s="208"/>
      <c r="T152" s="209"/>
      <c r="AT152" s="210" t="s">
        <v>131</v>
      </c>
      <c r="AU152" s="210" t="s">
        <v>81</v>
      </c>
      <c r="AV152" s="13" t="s">
        <v>79</v>
      </c>
      <c r="AW152" s="13" t="s">
        <v>33</v>
      </c>
      <c r="AX152" s="13" t="s">
        <v>71</v>
      </c>
      <c r="AY152" s="210" t="s">
        <v>124</v>
      </c>
    </row>
    <row r="153" spans="1:65" s="14" customFormat="1" ht="10.199999999999999" hidden="1">
      <c r="B153" s="211"/>
      <c r="C153" s="212"/>
      <c r="D153" s="202" t="s">
        <v>131</v>
      </c>
      <c r="E153" s="213" t="s">
        <v>19</v>
      </c>
      <c r="F153" s="214" t="s">
        <v>188</v>
      </c>
      <c r="G153" s="212"/>
      <c r="H153" s="215">
        <v>1.4179999999999999</v>
      </c>
      <c r="I153" s="216"/>
      <c r="J153" s="212"/>
      <c r="K153" s="212"/>
      <c r="L153" s="217"/>
      <c r="M153" s="218"/>
      <c r="N153" s="219"/>
      <c r="O153" s="219"/>
      <c r="P153" s="219"/>
      <c r="Q153" s="219"/>
      <c r="R153" s="219"/>
      <c r="S153" s="219"/>
      <c r="T153" s="220"/>
      <c r="AT153" s="221" t="s">
        <v>131</v>
      </c>
      <c r="AU153" s="221" t="s">
        <v>81</v>
      </c>
      <c r="AV153" s="14" t="s">
        <v>81</v>
      </c>
      <c r="AW153" s="14" t="s">
        <v>33</v>
      </c>
      <c r="AX153" s="14" t="s">
        <v>71</v>
      </c>
      <c r="AY153" s="221" t="s">
        <v>124</v>
      </c>
    </row>
    <row r="154" spans="1:65" s="15" customFormat="1" ht="10.199999999999999" hidden="1">
      <c r="B154" s="222"/>
      <c r="C154" s="223"/>
      <c r="D154" s="202" t="s">
        <v>131</v>
      </c>
      <c r="E154" s="224" t="s">
        <v>19</v>
      </c>
      <c r="F154" s="225" t="s">
        <v>140</v>
      </c>
      <c r="G154" s="223"/>
      <c r="H154" s="226">
        <v>1.4179999999999999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AT154" s="232" t="s">
        <v>131</v>
      </c>
      <c r="AU154" s="232" t="s">
        <v>81</v>
      </c>
      <c r="AV154" s="15" t="s">
        <v>130</v>
      </c>
      <c r="AW154" s="15" t="s">
        <v>33</v>
      </c>
      <c r="AX154" s="15" t="s">
        <v>79</v>
      </c>
      <c r="AY154" s="232" t="s">
        <v>124</v>
      </c>
    </row>
    <row r="155" spans="1:65" s="2" customFormat="1" ht="16.5" customHeight="1">
      <c r="A155" s="34"/>
      <c r="B155" s="35"/>
      <c r="C155" s="187" t="s">
        <v>189</v>
      </c>
      <c r="D155" s="187" t="s">
        <v>126</v>
      </c>
      <c r="E155" s="188" t="s">
        <v>190</v>
      </c>
      <c r="F155" s="189" t="s">
        <v>191</v>
      </c>
      <c r="G155" s="190" t="s">
        <v>172</v>
      </c>
      <c r="H155" s="191">
        <v>1.4179999999999999</v>
      </c>
      <c r="I155" s="192"/>
      <c r="J155" s="193">
        <f>ROUND(I155*H155,2)</f>
        <v>0</v>
      </c>
      <c r="K155" s="189" t="s">
        <v>19</v>
      </c>
      <c r="L155" s="39"/>
      <c r="M155" s="194" t="s">
        <v>19</v>
      </c>
      <c r="N155" s="195" t="s">
        <v>42</v>
      </c>
      <c r="O155" s="64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130</v>
      </c>
      <c r="AT155" s="198" t="s">
        <v>126</v>
      </c>
      <c r="AU155" s="198" t="s">
        <v>81</v>
      </c>
      <c r="AY155" s="17" t="s">
        <v>124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7" t="s">
        <v>79</v>
      </c>
      <c r="BK155" s="199">
        <f>ROUND(I155*H155,2)</f>
        <v>0</v>
      </c>
      <c r="BL155" s="17" t="s">
        <v>130</v>
      </c>
      <c r="BM155" s="198" t="s">
        <v>192</v>
      </c>
    </row>
    <row r="156" spans="1:65" s="12" customFormat="1" ht="22.8" customHeight="1">
      <c r="B156" s="171"/>
      <c r="C156" s="172"/>
      <c r="D156" s="173" t="s">
        <v>70</v>
      </c>
      <c r="E156" s="185" t="s">
        <v>143</v>
      </c>
      <c r="F156" s="185" t="s">
        <v>193</v>
      </c>
      <c r="G156" s="172"/>
      <c r="H156" s="172"/>
      <c r="I156" s="175"/>
      <c r="J156" s="186">
        <f>BK156</f>
        <v>0</v>
      </c>
      <c r="K156" s="172"/>
      <c r="L156" s="177"/>
      <c r="M156" s="178"/>
      <c r="N156" s="179"/>
      <c r="O156" s="179"/>
      <c r="P156" s="180">
        <f>SUM(P157:P200)</f>
        <v>0</v>
      </c>
      <c r="Q156" s="179"/>
      <c r="R156" s="180">
        <f>SUM(R157:R200)</f>
        <v>0</v>
      </c>
      <c r="S156" s="179"/>
      <c r="T156" s="181">
        <f>SUM(T157:T200)</f>
        <v>0</v>
      </c>
      <c r="AR156" s="182" t="s">
        <v>79</v>
      </c>
      <c r="AT156" s="183" t="s">
        <v>70</v>
      </c>
      <c r="AU156" s="183" t="s">
        <v>79</v>
      </c>
      <c r="AY156" s="182" t="s">
        <v>124</v>
      </c>
      <c r="BK156" s="184">
        <f>SUM(BK157:BK200)</f>
        <v>0</v>
      </c>
    </row>
    <row r="157" spans="1:65" s="2" customFormat="1" ht="16.5" customHeight="1">
      <c r="A157" s="34"/>
      <c r="B157" s="35"/>
      <c r="C157" s="187" t="s">
        <v>161</v>
      </c>
      <c r="D157" s="187" t="s">
        <v>126</v>
      </c>
      <c r="E157" s="188" t="s">
        <v>194</v>
      </c>
      <c r="F157" s="189" t="s">
        <v>195</v>
      </c>
      <c r="G157" s="190" t="s">
        <v>172</v>
      </c>
      <c r="H157" s="191">
        <v>37.798999999999999</v>
      </c>
      <c r="I157" s="192"/>
      <c r="J157" s="193">
        <f>ROUND(I157*H157,2)</f>
        <v>0</v>
      </c>
      <c r="K157" s="189" t="s">
        <v>19</v>
      </c>
      <c r="L157" s="39"/>
      <c r="M157" s="194" t="s">
        <v>19</v>
      </c>
      <c r="N157" s="195" t="s">
        <v>42</v>
      </c>
      <c r="O157" s="64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130</v>
      </c>
      <c r="AT157" s="198" t="s">
        <v>126</v>
      </c>
      <c r="AU157" s="198" t="s">
        <v>81</v>
      </c>
      <c r="AY157" s="17" t="s">
        <v>124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7" t="s">
        <v>79</v>
      </c>
      <c r="BK157" s="199">
        <f>ROUND(I157*H157,2)</f>
        <v>0</v>
      </c>
      <c r="BL157" s="17" t="s">
        <v>130</v>
      </c>
      <c r="BM157" s="198" t="s">
        <v>196</v>
      </c>
    </row>
    <row r="158" spans="1:65" s="13" customFormat="1" ht="10.199999999999999" hidden="1">
      <c r="B158" s="200"/>
      <c r="C158" s="201"/>
      <c r="D158" s="202" t="s">
        <v>131</v>
      </c>
      <c r="E158" s="203" t="s">
        <v>19</v>
      </c>
      <c r="F158" s="204" t="s">
        <v>133</v>
      </c>
      <c r="G158" s="201"/>
      <c r="H158" s="203" t="s">
        <v>19</v>
      </c>
      <c r="I158" s="205"/>
      <c r="J158" s="201"/>
      <c r="K158" s="201"/>
      <c r="L158" s="206"/>
      <c r="M158" s="207"/>
      <c r="N158" s="208"/>
      <c r="O158" s="208"/>
      <c r="P158" s="208"/>
      <c r="Q158" s="208"/>
      <c r="R158" s="208"/>
      <c r="S158" s="208"/>
      <c r="T158" s="209"/>
      <c r="AT158" s="210" t="s">
        <v>131</v>
      </c>
      <c r="AU158" s="210" t="s">
        <v>81</v>
      </c>
      <c r="AV158" s="13" t="s">
        <v>79</v>
      </c>
      <c r="AW158" s="13" t="s">
        <v>33</v>
      </c>
      <c r="AX158" s="13" t="s">
        <v>71</v>
      </c>
      <c r="AY158" s="210" t="s">
        <v>124</v>
      </c>
    </row>
    <row r="159" spans="1:65" s="13" customFormat="1" ht="10.199999999999999" hidden="1">
      <c r="B159" s="200"/>
      <c r="C159" s="201"/>
      <c r="D159" s="202" t="s">
        <v>131</v>
      </c>
      <c r="E159" s="203" t="s">
        <v>19</v>
      </c>
      <c r="F159" s="204" t="s">
        <v>197</v>
      </c>
      <c r="G159" s="201"/>
      <c r="H159" s="203" t="s">
        <v>19</v>
      </c>
      <c r="I159" s="205"/>
      <c r="J159" s="201"/>
      <c r="K159" s="201"/>
      <c r="L159" s="206"/>
      <c r="M159" s="207"/>
      <c r="N159" s="208"/>
      <c r="O159" s="208"/>
      <c r="P159" s="208"/>
      <c r="Q159" s="208"/>
      <c r="R159" s="208"/>
      <c r="S159" s="208"/>
      <c r="T159" s="209"/>
      <c r="AT159" s="210" t="s">
        <v>131</v>
      </c>
      <c r="AU159" s="210" t="s">
        <v>81</v>
      </c>
      <c r="AV159" s="13" t="s">
        <v>79</v>
      </c>
      <c r="AW159" s="13" t="s">
        <v>33</v>
      </c>
      <c r="AX159" s="13" t="s">
        <v>71</v>
      </c>
      <c r="AY159" s="210" t="s">
        <v>124</v>
      </c>
    </row>
    <row r="160" spans="1:65" s="14" customFormat="1" ht="10.199999999999999" hidden="1">
      <c r="B160" s="211"/>
      <c r="C160" s="212"/>
      <c r="D160" s="202" t="s">
        <v>131</v>
      </c>
      <c r="E160" s="213" t="s">
        <v>19</v>
      </c>
      <c r="F160" s="214" t="s">
        <v>198</v>
      </c>
      <c r="G160" s="212"/>
      <c r="H160" s="215">
        <v>37.798999999999999</v>
      </c>
      <c r="I160" s="216"/>
      <c r="J160" s="212"/>
      <c r="K160" s="212"/>
      <c r="L160" s="217"/>
      <c r="M160" s="218"/>
      <c r="N160" s="219"/>
      <c r="O160" s="219"/>
      <c r="P160" s="219"/>
      <c r="Q160" s="219"/>
      <c r="R160" s="219"/>
      <c r="S160" s="219"/>
      <c r="T160" s="220"/>
      <c r="AT160" s="221" t="s">
        <v>131</v>
      </c>
      <c r="AU160" s="221" t="s">
        <v>81</v>
      </c>
      <c r="AV160" s="14" t="s">
        <v>81</v>
      </c>
      <c r="AW160" s="14" t="s">
        <v>33</v>
      </c>
      <c r="AX160" s="14" t="s">
        <v>71</v>
      </c>
      <c r="AY160" s="221" t="s">
        <v>124</v>
      </c>
    </row>
    <row r="161" spans="1:65" s="15" customFormat="1" ht="10.199999999999999" hidden="1">
      <c r="B161" s="222"/>
      <c r="C161" s="223"/>
      <c r="D161" s="202" t="s">
        <v>131</v>
      </c>
      <c r="E161" s="224" t="s">
        <v>19</v>
      </c>
      <c r="F161" s="225" t="s">
        <v>140</v>
      </c>
      <c r="G161" s="223"/>
      <c r="H161" s="226">
        <v>37.798999999999999</v>
      </c>
      <c r="I161" s="227"/>
      <c r="J161" s="223"/>
      <c r="K161" s="223"/>
      <c r="L161" s="228"/>
      <c r="M161" s="229"/>
      <c r="N161" s="230"/>
      <c r="O161" s="230"/>
      <c r="P161" s="230"/>
      <c r="Q161" s="230"/>
      <c r="R161" s="230"/>
      <c r="S161" s="230"/>
      <c r="T161" s="231"/>
      <c r="AT161" s="232" t="s">
        <v>131</v>
      </c>
      <c r="AU161" s="232" t="s">
        <v>81</v>
      </c>
      <c r="AV161" s="15" t="s">
        <v>130</v>
      </c>
      <c r="AW161" s="15" t="s">
        <v>33</v>
      </c>
      <c r="AX161" s="15" t="s">
        <v>79</v>
      </c>
      <c r="AY161" s="232" t="s">
        <v>124</v>
      </c>
    </row>
    <row r="162" spans="1:65" s="2" customFormat="1" ht="33" customHeight="1">
      <c r="A162" s="34"/>
      <c r="B162" s="35"/>
      <c r="C162" s="187" t="s">
        <v>199</v>
      </c>
      <c r="D162" s="187" t="s">
        <v>126</v>
      </c>
      <c r="E162" s="188" t="s">
        <v>200</v>
      </c>
      <c r="F162" s="189" t="s">
        <v>201</v>
      </c>
      <c r="G162" s="190" t="s">
        <v>129</v>
      </c>
      <c r="H162" s="191">
        <v>12.28</v>
      </c>
      <c r="I162" s="192"/>
      <c r="J162" s="193">
        <f>ROUND(I162*H162,2)</f>
        <v>0</v>
      </c>
      <c r="K162" s="189" t="s">
        <v>19</v>
      </c>
      <c r="L162" s="39"/>
      <c r="M162" s="194" t="s">
        <v>19</v>
      </c>
      <c r="N162" s="195" t="s">
        <v>42</v>
      </c>
      <c r="O162" s="64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130</v>
      </c>
      <c r="AT162" s="198" t="s">
        <v>126</v>
      </c>
      <c r="AU162" s="198" t="s">
        <v>81</v>
      </c>
      <c r="AY162" s="17" t="s">
        <v>124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7" t="s">
        <v>79</v>
      </c>
      <c r="BK162" s="199">
        <f>ROUND(I162*H162,2)</f>
        <v>0</v>
      </c>
      <c r="BL162" s="17" t="s">
        <v>130</v>
      </c>
      <c r="BM162" s="198" t="s">
        <v>202</v>
      </c>
    </row>
    <row r="163" spans="1:65" s="13" customFormat="1" ht="10.199999999999999" hidden="1">
      <c r="B163" s="200"/>
      <c r="C163" s="201"/>
      <c r="D163" s="202" t="s">
        <v>131</v>
      </c>
      <c r="E163" s="203" t="s">
        <v>19</v>
      </c>
      <c r="F163" s="204" t="s">
        <v>203</v>
      </c>
      <c r="G163" s="201"/>
      <c r="H163" s="203" t="s">
        <v>19</v>
      </c>
      <c r="I163" s="205"/>
      <c r="J163" s="201"/>
      <c r="K163" s="201"/>
      <c r="L163" s="206"/>
      <c r="M163" s="207"/>
      <c r="N163" s="208"/>
      <c r="O163" s="208"/>
      <c r="P163" s="208"/>
      <c r="Q163" s="208"/>
      <c r="R163" s="208"/>
      <c r="S163" s="208"/>
      <c r="T163" s="209"/>
      <c r="AT163" s="210" t="s">
        <v>131</v>
      </c>
      <c r="AU163" s="210" t="s">
        <v>81</v>
      </c>
      <c r="AV163" s="13" t="s">
        <v>79</v>
      </c>
      <c r="AW163" s="13" t="s">
        <v>33</v>
      </c>
      <c r="AX163" s="13" t="s">
        <v>71</v>
      </c>
      <c r="AY163" s="210" t="s">
        <v>124</v>
      </c>
    </row>
    <row r="164" spans="1:65" s="13" customFormat="1" ht="10.199999999999999" hidden="1">
      <c r="B164" s="200"/>
      <c r="C164" s="201"/>
      <c r="D164" s="202" t="s">
        <v>131</v>
      </c>
      <c r="E164" s="203" t="s">
        <v>19</v>
      </c>
      <c r="F164" s="204" t="s">
        <v>133</v>
      </c>
      <c r="G164" s="201"/>
      <c r="H164" s="203" t="s">
        <v>19</v>
      </c>
      <c r="I164" s="205"/>
      <c r="J164" s="201"/>
      <c r="K164" s="201"/>
      <c r="L164" s="206"/>
      <c r="M164" s="207"/>
      <c r="N164" s="208"/>
      <c r="O164" s="208"/>
      <c r="P164" s="208"/>
      <c r="Q164" s="208"/>
      <c r="R164" s="208"/>
      <c r="S164" s="208"/>
      <c r="T164" s="209"/>
      <c r="AT164" s="210" t="s">
        <v>131</v>
      </c>
      <c r="AU164" s="210" t="s">
        <v>81</v>
      </c>
      <c r="AV164" s="13" t="s">
        <v>79</v>
      </c>
      <c r="AW164" s="13" t="s">
        <v>33</v>
      </c>
      <c r="AX164" s="13" t="s">
        <v>71</v>
      </c>
      <c r="AY164" s="210" t="s">
        <v>124</v>
      </c>
    </row>
    <row r="165" spans="1:65" s="14" customFormat="1" ht="10.199999999999999" hidden="1">
      <c r="B165" s="211"/>
      <c r="C165" s="212"/>
      <c r="D165" s="202" t="s">
        <v>131</v>
      </c>
      <c r="E165" s="213" t="s">
        <v>19</v>
      </c>
      <c r="F165" s="214" t="s">
        <v>204</v>
      </c>
      <c r="G165" s="212"/>
      <c r="H165" s="215">
        <v>2.0110000000000001</v>
      </c>
      <c r="I165" s="216"/>
      <c r="J165" s="212"/>
      <c r="K165" s="212"/>
      <c r="L165" s="217"/>
      <c r="M165" s="218"/>
      <c r="N165" s="219"/>
      <c r="O165" s="219"/>
      <c r="P165" s="219"/>
      <c r="Q165" s="219"/>
      <c r="R165" s="219"/>
      <c r="S165" s="219"/>
      <c r="T165" s="220"/>
      <c r="AT165" s="221" t="s">
        <v>131</v>
      </c>
      <c r="AU165" s="221" t="s">
        <v>81</v>
      </c>
      <c r="AV165" s="14" t="s">
        <v>81</v>
      </c>
      <c r="AW165" s="14" t="s">
        <v>33</v>
      </c>
      <c r="AX165" s="14" t="s">
        <v>71</v>
      </c>
      <c r="AY165" s="221" t="s">
        <v>124</v>
      </c>
    </row>
    <row r="166" spans="1:65" s="13" customFormat="1" ht="10.199999999999999" hidden="1">
      <c r="B166" s="200"/>
      <c r="C166" s="201"/>
      <c r="D166" s="202" t="s">
        <v>131</v>
      </c>
      <c r="E166" s="203" t="s">
        <v>19</v>
      </c>
      <c r="F166" s="204" t="s">
        <v>205</v>
      </c>
      <c r="G166" s="201"/>
      <c r="H166" s="203" t="s">
        <v>19</v>
      </c>
      <c r="I166" s="205"/>
      <c r="J166" s="201"/>
      <c r="K166" s="201"/>
      <c r="L166" s="206"/>
      <c r="M166" s="207"/>
      <c r="N166" s="208"/>
      <c r="O166" s="208"/>
      <c r="P166" s="208"/>
      <c r="Q166" s="208"/>
      <c r="R166" s="208"/>
      <c r="S166" s="208"/>
      <c r="T166" s="209"/>
      <c r="AT166" s="210" t="s">
        <v>131</v>
      </c>
      <c r="AU166" s="210" t="s">
        <v>81</v>
      </c>
      <c r="AV166" s="13" t="s">
        <v>79</v>
      </c>
      <c r="AW166" s="13" t="s">
        <v>33</v>
      </c>
      <c r="AX166" s="13" t="s">
        <v>71</v>
      </c>
      <c r="AY166" s="210" t="s">
        <v>124</v>
      </c>
    </row>
    <row r="167" spans="1:65" s="14" customFormat="1" ht="10.199999999999999" hidden="1">
      <c r="B167" s="211"/>
      <c r="C167" s="212"/>
      <c r="D167" s="202" t="s">
        <v>131</v>
      </c>
      <c r="E167" s="213" t="s">
        <v>19</v>
      </c>
      <c r="F167" s="214" t="s">
        <v>206</v>
      </c>
      <c r="G167" s="212"/>
      <c r="H167" s="215">
        <v>4.0739999999999998</v>
      </c>
      <c r="I167" s="216"/>
      <c r="J167" s="212"/>
      <c r="K167" s="212"/>
      <c r="L167" s="217"/>
      <c r="M167" s="218"/>
      <c r="N167" s="219"/>
      <c r="O167" s="219"/>
      <c r="P167" s="219"/>
      <c r="Q167" s="219"/>
      <c r="R167" s="219"/>
      <c r="S167" s="219"/>
      <c r="T167" s="220"/>
      <c r="AT167" s="221" t="s">
        <v>131</v>
      </c>
      <c r="AU167" s="221" t="s">
        <v>81</v>
      </c>
      <c r="AV167" s="14" t="s">
        <v>81</v>
      </c>
      <c r="AW167" s="14" t="s">
        <v>33</v>
      </c>
      <c r="AX167" s="14" t="s">
        <v>71</v>
      </c>
      <c r="AY167" s="221" t="s">
        <v>124</v>
      </c>
    </row>
    <row r="168" spans="1:65" s="13" customFormat="1" ht="10.199999999999999" hidden="1">
      <c r="B168" s="200"/>
      <c r="C168" s="201"/>
      <c r="D168" s="202" t="s">
        <v>131</v>
      </c>
      <c r="E168" s="203" t="s">
        <v>19</v>
      </c>
      <c r="F168" s="204" t="s">
        <v>207</v>
      </c>
      <c r="G168" s="201"/>
      <c r="H168" s="203" t="s">
        <v>19</v>
      </c>
      <c r="I168" s="205"/>
      <c r="J168" s="201"/>
      <c r="K168" s="201"/>
      <c r="L168" s="206"/>
      <c r="M168" s="207"/>
      <c r="N168" s="208"/>
      <c r="O168" s="208"/>
      <c r="P168" s="208"/>
      <c r="Q168" s="208"/>
      <c r="R168" s="208"/>
      <c r="S168" s="208"/>
      <c r="T168" s="209"/>
      <c r="AT168" s="210" t="s">
        <v>131</v>
      </c>
      <c r="AU168" s="210" t="s">
        <v>81</v>
      </c>
      <c r="AV168" s="13" t="s">
        <v>79</v>
      </c>
      <c r="AW168" s="13" t="s">
        <v>33</v>
      </c>
      <c r="AX168" s="13" t="s">
        <v>71</v>
      </c>
      <c r="AY168" s="210" t="s">
        <v>124</v>
      </c>
    </row>
    <row r="169" spans="1:65" s="14" customFormat="1" ht="10.199999999999999" hidden="1">
      <c r="B169" s="211"/>
      <c r="C169" s="212"/>
      <c r="D169" s="202" t="s">
        <v>131</v>
      </c>
      <c r="E169" s="213" t="s">
        <v>19</v>
      </c>
      <c r="F169" s="214" t="s">
        <v>208</v>
      </c>
      <c r="G169" s="212"/>
      <c r="H169" s="215">
        <v>3.0880000000000001</v>
      </c>
      <c r="I169" s="216"/>
      <c r="J169" s="212"/>
      <c r="K169" s="212"/>
      <c r="L169" s="217"/>
      <c r="M169" s="218"/>
      <c r="N169" s="219"/>
      <c r="O169" s="219"/>
      <c r="P169" s="219"/>
      <c r="Q169" s="219"/>
      <c r="R169" s="219"/>
      <c r="S169" s="219"/>
      <c r="T169" s="220"/>
      <c r="AT169" s="221" t="s">
        <v>131</v>
      </c>
      <c r="AU169" s="221" t="s">
        <v>81</v>
      </c>
      <c r="AV169" s="14" t="s">
        <v>81</v>
      </c>
      <c r="AW169" s="14" t="s">
        <v>33</v>
      </c>
      <c r="AX169" s="14" t="s">
        <v>71</v>
      </c>
      <c r="AY169" s="221" t="s">
        <v>124</v>
      </c>
    </row>
    <row r="170" spans="1:65" s="13" customFormat="1" ht="10.199999999999999" hidden="1">
      <c r="B170" s="200"/>
      <c r="C170" s="201"/>
      <c r="D170" s="202" t="s">
        <v>131</v>
      </c>
      <c r="E170" s="203" t="s">
        <v>19</v>
      </c>
      <c r="F170" s="204" t="s">
        <v>209</v>
      </c>
      <c r="G170" s="201"/>
      <c r="H170" s="203" t="s">
        <v>19</v>
      </c>
      <c r="I170" s="205"/>
      <c r="J170" s="201"/>
      <c r="K170" s="201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131</v>
      </c>
      <c r="AU170" s="210" t="s">
        <v>81</v>
      </c>
      <c r="AV170" s="13" t="s">
        <v>79</v>
      </c>
      <c r="AW170" s="13" t="s">
        <v>33</v>
      </c>
      <c r="AX170" s="13" t="s">
        <v>71</v>
      </c>
      <c r="AY170" s="210" t="s">
        <v>124</v>
      </c>
    </row>
    <row r="171" spans="1:65" s="14" customFormat="1" ht="10.199999999999999" hidden="1">
      <c r="B171" s="211"/>
      <c r="C171" s="212"/>
      <c r="D171" s="202" t="s">
        <v>131</v>
      </c>
      <c r="E171" s="213" t="s">
        <v>19</v>
      </c>
      <c r="F171" s="214" t="s">
        <v>210</v>
      </c>
      <c r="G171" s="212"/>
      <c r="H171" s="215">
        <v>3.1070000000000002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131</v>
      </c>
      <c r="AU171" s="221" t="s">
        <v>81</v>
      </c>
      <c r="AV171" s="14" t="s">
        <v>81</v>
      </c>
      <c r="AW171" s="14" t="s">
        <v>33</v>
      </c>
      <c r="AX171" s="14" t="s">
        <v>71</v>
      </c>
      <c r="AY171" s="221" t="s">
        <v>124</v>
      </c>
    </row>
    <row r="172" spans="1:65" s="15" customFormat="1" ht="10.199999999999999" hidden="1">
      <c r="B172" s="222"/>
      <c r="C172" s="223"/>
      <c r="D172" s="202" t="s">
        <v>131</v>
      </c>
      <c r="E172" s="224" t="s">
        <v>19</v>
      </c>
      <c r="F172" s="225" t="s">
        <v>140</v>
      </c>
      <c r="G172" s="223"/>
      <c r="H172" s="226">
        <v>12.280000000000001</v>
      </c>
      <c r="I172" s="227"/>
      <c r="J172" s="223"/>
      <c r="K172" s="223"/>
      <c r="L172" s="228"/>
      <c r="M172" s="229"/>
      <c r="N172" s="230"/>
      <c r="O172" s="230"/>
      <c r="P172" s="230"/>
      <c r="Q172" s="230"/>
      <c r="R172" s="230"/>
      <c r="S172" s="230"/>
      <c r="T172" s="231"/>
      <c r="AT172" s="232" t="s">
        <v>131</v>
      </c>
      <c r="AU172" s="232" t="s">
        <v>81</v>
      </c>
      <c r="AV172" s="15" t="s">
        <v>130</v>
      </c>
      <c r="AW172" s="15" t="s">
        <v>33</v>
      </c>
      <c r="AX172" s="15" t="s">
        <v>79</v>
      </c>
      <c r="AY172" s="232" t="s">
        <v>124</v>
      </c>
    </row>
    <row r="173" spans="1:65" s="2" customFormat="1" ht="33" customHeight="1">
      <c r="A173" s="34"/>
      <c r="B173" s="35"/>
      <c r="C173" s="187" t="s">
        <v>168</v>
      </c>
      <c r="D173" s="187" t="s">
        <v>126</v>
      </c>
      <c r="E173" s="188" t="s">
        <v>211</v>
      </c>
      <c r="F173" s="189" t="s">
        <v>212</v>
      </c>
      <c r="G173" s="190" t="s">
        <v>129</v>
      </c>
      <c r="H173" s="191">
        <v>17.901</v>
      </c>
      <c r="I173" s="192"/>
      <c r="J173" s="193">
        <f>ROUND(I173*H173,2)</f>
        <v>0</v>
      </c>
      <c r="K173" s="189" t="s">
        <v>19</v>
      </c>
      <c r="L173" s="39"/>
      <c r="M173" s="194" t="s">
        <v>19</v>
      </c>
      <c r="N173" s="195" t="s">
        <v>42</v>
      </c>
      <c r="O173" s="64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8" t="s">
        <v>130</v>
      </c>
      <c r="AT173" s="198" t="s">
        <v>126</v>
      </c>
      <c r="AU173" s="198" t="s">
        <v>81</v>
      </c>
      <c r="AY173" s="17" t="s">
        <v>124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7" t="s">
        <v>79</v>
      </c>
      <c r="BK173" s="199">
        <f>ROUND(I173*H173,2)</f>
        <v>0</v>
      </c>
      <c r="BL173" s="17" t="s">
        <v>130</v>
      </c>
      <c r="BM173" s="198" t="s">
        <v>213</v>
      </c>
    </row>
    <row r="174" spans="1:65" s="13" customFormat="1" ht="10.199999999999999" hidden="1">
      <c r="B174" s="200"/>
      <c r="C174" s="201"/>
      <c r="D174" s="202" t="s">
        <v>131</v>
      </c>
      <c r="E174" s="203" t="s">
        <v>19</v>
      </c>
      <c r="F174" s="204" t="s">
        <v>133</v>
      </c>
      <c r="G174" s="201"/>
      <c r="H174" s="203" t="s">
        <v>19</v>
      </c>
      <c r="I174" s="205"/>
      <c r="J174" s="201"/>
      <c r="K174" s="201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131</v>
      </c>
      <c r="AU174" s="210" t="s">
        <v>81</v>
      </c>
      <c r="AV174" s="13" t="s">
        <v>79</v>
      </c>
      <c r="AW174" s="13" t="s">
        <v>33</v>
      </c>
      <c r="AX174" s="13" t="s">
        <v>71</v>
      </c>
      <c r="AY174" s="210" t="s">
        <v>124</v>
      </c>
    </row>
    <row r="175" spans="1:65" s="13" customFormat="1" ht="10.199999999999999" hidden="1">
      <c r="B175" s="200"/>
      <c r="C175" s="201"/>
      <c r="D175" s="202" t="s">
        <v>131</v>
      </c>
      <c r="E175" s="203" t="s">
        <v>19</v>
      </c>
      <c r="F175" s="204" t="s">
        <v>214</v>
      </c>
      <c r="G175" s="201"/>
      <c r="H175" s="203" t="s">
        <v>19</v>
      </c>
      <c r="I175" s="205"/>
      <c r="J175" s="201"/>
      <c r="K175" s="201"/>
      <c r="L175" s="206"/>
      <c r="M175" s="207"/>
      <c r="N175" s="208"/>
      <c r="O175" s="208"/>
      <c r="P175" s="208"/>
      <c r="Q175" s="208"/>
      <c r="R175" s="208"/>
      <c r="S175" s="208"/>
      <c r="T175" s="209"/>
      <c r="AT175" s="210" t="s">
        <v>131</v>
      </c>
      <c r="AU175" s="210" t="s">
        <v>81</v>
      </c>
      <c r="AV175" s="13" t="s">
        <v>79</v>
      </c>
      <c r="AW175" s="13" t="s">
        <v>33</v>
      </c>
      <c r="AX175" s="13" t="s">
        <v>71</v>
      </c>
      <c r="AY175" s="210" t="s">
        <v>124</v>
      </c>
    </row>
    <row r="176" spans="1:65" s="14" customFormat="1" ht="10.199999999999999" hidden="1">
      <c r="B176" s="211"/>
      <c r="C176" s="212"/>
      <c r="D176" s="202" t="s">
        <v>131</v>
      </c>
      <c r="E176" s="213" t="s">
        <v>19</v>
      </c>
      <c r="F176" s="214" t="s">
        <v>215</v>
      </c>
      <c r="G176" s="212"/>
      <c r="H176" s="215">
        <v>35.695</v>
      </c>
      <c r="I176" s="216"/>
      <c r="J176" s="212"/>
      <c r="K176" s="212"/>
      <c r="L176" s="217"/>
      <c r="M176" s="218"/>
      <c r="N176" s="219"/>
      <c r="O176" s="219"/>
      <c r="P176" s="219"/>
      <c r="Q176" s="219"/>
      <c r="R176" s="219"/>
      <c r="S176" s="219"/>
      <c r="T176" s="220"/>
      <c r="AT176" s="221" t="s">
        <v>131</v>
      </c>
      <c r="AU176" s="221" t="s">
        <v>81</v>
      </c>
      <c r="AV176" s="14" t="s">
        <v>81</v>
      </c>
      <c r="AW176" s="14" t="s">
        <v>33</v>
      </c>
      <c r="AX176" s="14" t="s">
        <v>71</v>
      </c>
      <c r="AY176" s="221" t="s">
        <v>124</v>
      </c>
    </row>
    <row r="177" spans="1:65" s="14" customFormat="1" ht="10.199999999999999" hidden="1">
      <c r="B177" s="211"/>
      <c r="C177" s="212"/>
      <c r="D177" s="202" t="s">
        <v>131</v>
      </c>
      <c r="E177" s="213" t="s">
        <v>19</v>
      </c>
      <c r="F177" s="214" t="s">
        <v>216</v>
      </c>
      <c r="G177" s="212"/>
      <c r="H177" s="215">
        <v>-17.794</v>
      </c>
      <c r="I177" s="216"/>
      <c r="J177" s="212"/>
      <c r="K177" s="212"/>
      <c r="L177" s="217"/>
      <c r="M177" s="218"/>
      <c r="N177" s="219"/>
      <c r="O177" s="219"/>
      <c r="P177" s="219"/>
      <c r="Q177" s="219"/>
      <c r="R177" s="219"/>
      <c r="S177" s="219"/>
      <c r="T177" s="220"/>
      <c r="AT177" s="221" t="s">
        <v>131</v>
      </c>
      <c r="AU177" s="221" t="s">
        <v>81</v>
      </c>
      <c r="AV177" s="14" t="s">
        <v>81</v>
      </c>
      <c r="AW177" s="14" t="s">
        <v>33</v>
      </c>
      <c r="AX177" s="14" t="s">
        <v>71</v>
      </c>
      <c r="AY177" s="221" t="s">
        <v>124</v>
      </c>
    </row>
    <row r="178" spans="1:65" s="15" customFormat="1" ht="10.199999999999999" hidden="1">
      <c r="B178" s="222"/>
      <c r="C178" s="223"/>
      <c r="D178" s="202" t="s">
        <v>131</v>
      </c>
      <c r="E178" s="224" t="s">
        <v>19</v>
      </c>
      <c r="F178" s="225" t="s">
        <v>140</v>
      </c>
      <c r="G178" s="223"/>
      <c r="H178" s="226">
        <v>17.901</v>
      </c>
      <c r="I178" s="227"/>
      <c r="J178" s="223"/>
      <c r="K178" s="223"/>
      <c r="L178" s="228"/>
      <c r="M178" s="229"/>
      <c r="N178" s="230"/>
      <c r="O178" s="230"/>
      <c r="P178" s="230"/>
      <c r="Q178" s="230"/>
      <c r="R178" s="230"/>
      <c r="S178" s="230"/>
      <c r="T178" s="231"/>
      <c r="AT178" s="232" t="s">
        <v>131</v>
      </c>
      <c r="AU178" s="232" t="s">
        <v>81</v>
      </c>
      <c r="AV178" s="15" t="s">
        <v>130</v>
      </c>
      <c r="AW178" s="15" t="s">
        <v>33</v>
      </c>
      <c r="AX178" s="15" t="s">
        <v>79</v>
      </c>
      <c r="AY178" s="232" t="s">
        <v>124</v>
      </c>
    </row>
    <row r="179" spans="1:65" s="2" customFormat="1" ht="21.75" customHeight="1">
      <c r="A179" s="34"/>
      <c r="B179" s="35"/>
      <c r="C179" s="187" t="s">
        <v>8</v>
      </c>
      <c r="D179" s="187" t="s">
        <v>126</v>
      </c>
      <c r="E179" s="188" t="s">
        <v>217</v>
      </c>
      <c r="F179" s="189" t="s">
        <v>218</v>
      </c>
      <c r="G179" s="190" t="s">
        <v>172</v>
      </c>
      <c r="H179" s="191">
        <v>147.27600000000001</v>
      </c>
      <c r="I179" s="192"/>
      <c r="J179" s="193">
        <f>ROUND(I179*H179,2)</f>
        <v>0</v>
      </c>
      <c r="K179" s="189" t="s">
        <v>19</v>
      </c>
      <c r="L179" s="39"/>
      <c r="M179" s="194" t="s">
        <v>19</v>
      </c>
      <c r="N179" s="195" t="s">
        <v>42</v>
      </c>
      <c r="O179" s="64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8" t="s">
        <v>130</v>
      </c>
      <c r="AT179" s="198" t="s">
        <v>126</v>
      </c>
      <c r="AU179" s="198" t="s">
        <v>81</v>
      </c>
      <c r="AY179" s="17" t="s">
        <v>124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7" t="s">
        <v>79</v>
      </c>
      <c r="BK179" s="199">
        <f>ROUND(I179*H179,2)</f>
        <v>0</v>
      </c>
      <c r="BL179" s="17" t="s">
        <v>130</v>
      </c>
      <c r="BM179" s="198" t="s">
        <v>219</v>
      </c>
    </row>
    <row r="180" spans="1:65" s="13" customFormat="1" ht="10.199999999999999" hidden="1">
      <c r="B180" s="200"/>
      <c r="C180" s="201"/>
      <c r="D180" s="202" t="s">
        <v>131</v>
      </c>
      <c r="E180" s="203" t="s">
        <v>19</v>
      </c>
      <c r="F180" s="204" t="s">
        <v>133</v>
      </c>
      <c r="G180" s="201"/>
      <c r="H180" s="203" t="s">
        <v>19</v>
      </c>
      <c r="I180" s="205"/>
      <c r="J180" s="201"/>
      <c r="K180" s="201"/>
      <c r="L180" s="206"/>
      <c r="M180" s="207"/>
      <c r="N180" s="208"/>
      <c r="O180" s="208"/>
      <c r="P180" s="208"/>
      <c r="Q180" s="208"/>
      <c r="R180" s="208"/>
      <c r="S180" s="208"/>
      <c r="T180" s="209"/>
      <c r="AT180" s="210" t="s">
        <v>131</v>
      </c>
      <c r="AU180" s="210" t="s">
        <v>81</v>
      </c>
      <c r="AV180" s="13" t="s">
        <v>79</v>
      </c>
      <c r="AW180" s="13" t="s">
        <v>33</v>
      </c>
      <c r="AX180" s="13" t="s">
        <v>71</v>
      </c>
      <c r="AY180" s="210" t="s">
        <v>124</v>
      </c>
    </row>
    <row r="181" spans="1:65" s="13" customFormat="1" ht="10.199999999999999" hidden="1">
      <c r="B181" s="200"/>
      <c r="C181" s="201"/>
      <c r="D181" s="202" t="s">
        <v>131</v>
      </c>
      <c r="E181" s="203" t="s">
        <v>19</v>
      </c>
      <c r="F181" s="204" t="s">
        <v>214</v>
      </c>
      <c r="G181" s="201"/>
      <c r="H181" s="203" t="s">
        <v>19</v>
      </c>
      <c r="I181" s="205"/>
      <c r="J181" s="201"/>
      <c r="K181" s="201"/>
      <c r="L181" s="206"/>
      <c r="M181" s="207"/>
      <c r="N181" s="208"/>
      <c r="O181" s="208"/>
      <c r="P181" s="208"/>
      <c r="Q181" s="208"/>
      <c r="R181" s="208"/>
      <c r="S181" s="208"/>
      <c r="T181" s="209"/>
      <c r="AT181" s="210" t="s">
        <v>131</v>
      </c>
      <c r="AU181" s="210" t="s">
        <v>81</v>
      </c>
      <c r="AV181" s="13" t="s">
        <v>79</v>
      </c>
      <c r="AW181" s="13" t="s">
        <v>33</v>
      </c>
      <c r="AX181" s="13" t="s">
        <v>71</v>
      </c>
      <c r="AY181" s="210" t="s">
        <v>124</v>
      </c>
    </row>
    <row r="182" spans="1:65" s="14" customFormat="1" ht="10.199999999999999" hidden="1">
      <c r="B182" s="211"/>
      <c r="C182" s="212"/>
      <c r="D182" s="202" t="s">
        <v>131</v>
      </c>
      <c r="E182" s="213" t="s">
        <v>19</v>
      </c>
      <c r="F182" s="214" t="s">
        <v>220</v>
      </c>
      <c r="G182" s="212"/>
      <c r="H182" s="215">
        <v>43.787999999999997</v>
      </c>
      <c r="I182" s="216"/>
      <c r="J182" s="212"/>
      <c r="K182" s="212"/>
      <c r="L182" s="217"/>
      <c r="M182" s="218"/>
      <c r="N182" s="219"/>
      <c r="O182" s="219"/>
      <c r="P182" s="219"/>
      <c r="Q182" s="219"/>
      <c r="R182" s="219"/>
      <c r="S182" s="219"/>
      <c r="T182" s="220"/>
      <c r="AT182" s="221" t="s">
        <v>131</v>
      </c>
      <c r="AU182" s="221" t="s">
        <v>81</v>
      </c>
      <c r="AV182" s="14" t="s">
        <v>81</v>
      </c>
      <c r="AW182" s="14" t="s">
        <v>33</v>
      </c>
      <c r="AX182" s="14" t="s">
        <v>71</v>
      </c>
      <c r="AY182" s="221" t="s">
        <v>124</v>
      </c>
    </row>
    <row r="183" spans="1:65" s="14" customFormat="1" ht="30.6" hidden="1">
      <c r="B183" s="211"/>
      <c r="C183" s="212"/>
      <c r="D183" s="202" t="s">
        <v>131</v>
      </c>
      <c r="E183" s="213" t="s">
        <v>19</v>
      </c>
      <c r="F183" s="214" t="s">
        <v>221</v>
      </c>
      <c r="G183" s="212"/>
      <c r="H183" s="215">
        <v>49.939</v>
      </c>
      <c r="I183" s="216"/>
      <c r="J183" s="212"/>
      <c r="K183" s="212"/>
      <c r="L183" s="217"/>
      <c r="M183" s="218"/>
      <c r="N183" s="219"/>
      <c r="O183" s="219"/>
      <c r="P183" s="219"/>
      <c r="Q183" s="219"/>
      <c r="R183" s="219"/>
      <c r="S183" s="219"/>
      <c r="T183" s="220"/>
      <c r="AT183" s="221" t="s">
        <v>131</v>
      </c>
      <c r="AU183" s="221" t="s">
        <v>81</v>
      </c>
      <c r="AV183" s="14" t="s">
        <v>81</v>
      </c>
      <c r="AW183" s="14" t="s">
        <v>33</v>
      </c>
      <c r="AX183" s="14" t="s">
        <v>71</v>
      </c>
      <c r="AY183" s="221" t="s">
        <v>124</v>
      </c>
    </row>
    <row r="184" spans="1:65" s="13" customFormat="1" ht="10.199999999999999" hidden="1">
      <c r="B184" s="200"/>
      <c r="C184" s="201"/>
      <c r="D184" s="202" t="s">
        <v>131</v>
      </c>
      <c r="E184" s="203" t="s">
        <v>19</v>
      </c>
      <c r="F184" s="204" t="s">
        <v>203</v>
      </c>
      <c r="G184" s="201"/>
      <c r="H184" s="203" t="s">
        <v>19</v>
      </c>
      <c r="I184" s="205"/>
      <c r="J184" s="201"/>
      <c r="K184" s="201"/>
      <c r="L184" s="206"/>
      <c r="M184" s="207"/>
      <c r="N184" s="208"/>
      <c r="O184" s="208"/>
      <c r="P184" s="208"/>
      <c r="Q184" s="208"/>
      <c r="R184" s="208"/>
      <c r="S184" s="208"/>
      <c r="T184" s="209"/>
      <c r="AT184" s="210" t="s">
        <v>131</v>
      </c>
      <c r="AU184" s="210" t="s">
        <v>81</v>
      </c>
      <c r="AV184" s="13" t="s">
        <v>79</v>
      </c>
      <c r="AW184" s="13" t="s">
        <v>33</v>
      </c>
      <c r="AX184" s="13" t="s">
        <v>71</v>
      </c>
      <c r="AY184" s="210" t="s">
        <v>124</v>
      </c>
    </row>
    <row r="185" spans="1:65" s="13" customFormat="1" ht="10.199999999999999" hidden="1">
      <c r="B185" s="200"/>
      <c r="C185" s="201"/>
      <c r="D185" s="202" t="s">
        <v>131</v>
      </c>
      <c r="E185" s="203" t="s">
        <v>19</v>
      </c>
      <c r="F185" s="204" t="s">
        <v>133</v>
      </c>
      <c r="G185" s="201"/>
      <c r="H185" s="203" t="s">
        <v>19</v>
      </c>
      <c r="I185" s="205"/>
      <c r="J185" s="201"/>
      <c r="K185" s="201"/>
      <c r="L185" s="206"/>
      <c r="M185" s="207"/>
      <c r="N185" s="208"/>
      <c r="O185" s="208"/>
      <c r="P185" s="208"/>
      <c r="Q185" s="208"/>
      <c r="R185" s="208"/>
      <c r="S185" s="208"/>
      <c r="T185" s="209"/>
      <c r="AT185" s="210" t="s">
        <v>131</v>
      </c>
      <c r="AU185" s="210" t="s">
        <v>81</v>
      </c>
      <c r="AV185" s="13" t="s">
        <v>79</v>
      </c>
      <c r="AW185" s="13" t="s">
        <v>33</v>
      </c>
      <c r="AX185" s="13" t="s">
        <v>71</v>
      </c>
      <c r="AY185" s="210" t="s">
        <v>124</v>
      </c>
    </row>
    <row r="186" spans="1:65" s="14" customFormat="1" ht="10.199999999999999" hidden="1">
      <c r="B186" s="211"/>
      <c r="C186" s="212"/>
      <c r="D186" s="202" t="s">
        <v>131</v>
      </c>
      <c r="E186" s="213" t="s">
        <v>19</v>
      </c>
      <c r="F186" s="214" t="s">
        <v>222</v>
      </c>
      <c r="G186" s="212"/>
      <c r="H186" s="215">
        <v>9.1300000000000008</v>
      </c>
      <c r="I186" s="216"/>
      <c r="J186" s="212"/>
      <c r="K186" s="212"/>
      <c r="L186" s="217"/>
      <c r="M186" s="218"/>
      <c r="N186" s="219"/>
      <c r="O186" s="219"/>
      <c r="P186" s="219"/>
      <c r="Q186" s="219"/>
      <c r="R186" s="219"/>
      <c r="S186" s="219"/>
      <c r="T186" s="220"/>
      <c r="AT186" s="221" t="s">
        <v>131</v>
      </c>
      <c r="AU186" s="221" t="s">
        <v>81</v>
      </c>
      <c r="AV186" s="14" t="s">
        <v>81</v>
      </c>
      <c r="AW186" s="14" t="s">
        <v>33</v>
      </c>
      <c r="AX186" s="14" t="s">
        <v>71</v>
      </c>
      <c r="AY186" s="221" t="s">
        <v>124</v>
      </c>
    </row>
    <row r="187" spans="1:65" s="13" customFormat="1" ht="10.199999999999999" hidden="1">
      <c r="B187" s="200"/>
      <c r="C187" s="201"/>
      <c r="D187" s="202" t="s">
        <v>131</v>
      </c>
      <c r="E187" s="203" t="s">
        <v>19</v>
      </c>
      <c r="F187" s="204" t="s">
        <v>205</v>
      </c>
      <c r="G187" s="201"/>
      <c r="H187" s="203" t="s">
        <v>19</v>
      </c>
      <c r="I187" s="205"/>
      <c r="J187" s="201"/>
      <c r="K187" s="201"/>
      <c r="L187" s="206"/>
      <c r="M187" s="207"/>
      <c r="N187" s="208"/>
      <c r="O187" s="208"/>
      <c r="P187" s="208"/>
      <c r="Q187" s="208"/>
      <c r="R187" s="208"/>
      <c r="S187" s="208"/>
      <c r="T187" s="209"/>
      <c r="AT187" s="210" t="s">
        <v>131</v>
      </c>
      <c r="AU187" s="210" t="s">
        <v>81</v>
      </c>
      <c r="AV187" s="13" t="s">
        <v>79</v>
      </c>
      <c r="AW187" s="13" t="s">
        <v>33</v>
      </c>
      <c r="AX187" s="13" t="s">
        <v>71</v>
      </c>
      <c r="AY187" s="210" t="s">
        <v>124</v>
      </c>
    </row>
    <row r="188" spans="1:65" s="14" customFormat="1" ht="10.199999999999999" hidden="1">
      <c r="B188" s="211"/>
      <c r="C188" s="212"/>
      <c r="D188" s="202" t="s">
        <v>131</v>
      </c>
      <c r="E188" s="213" t="s">
        <v>19</v>
      </c>
      <c r="F188" s="214" t="s">
        <v>223</v>
      </c>
      <c r="G188" s="212"/>
      <c r="H188" s="215">
        <v>18.190000000000001</v>
      </c>
      <c r="I188" s="216"/>
      <c r="J188" s="212"/>
      <c r="K188" s="212"/>
      <c r="L188" s="217"/>
      <c r="M188" s="218"/>
      <c r="N188" s="219"/>
      <c r="O188" s="219"/>
      <c r="P188" s="219"/>
      <c r="Q188" s="219"/>
      <c r="R188" s="219"/>
      <c r="S188" s="219"/>
      <c r="T188" s="220"/>
      <c r="AT188" s="221" t="s">
        <v>131</v>
      </c>
      <c r="AU188" s="221" t="s">
        <v>81</v>
      </c>
      <c r="AV188" s="14" t="s">
        <v>81</v>
      </c>
      <c r="AW188" s="14" t="s">
        <v>33</v>
      </c>
      <c r="AX188" s="14" t="s">
        <v>71</v>
      </c>
      <c r="AY188" s="221" t="s">
        <v>124</v>
      </c>
    </row>
    <row r="189" spans="1:65" s="13" customFormat="1" ht="10.199999999999999" hidden="1">
      <c r="B189" s="200"/>
      <c r="C189" s="201"/>
      <c r="D189" s="202" t="s">
        <v>131</v>
      </c>
      <c r="E189" s="203" t="s">
        <v>19</v>
      </c>
      <c r="F189" s="204" t="s">
        <v>207</v>
      </c>
      <c r="G189" s="201"/>
      <c r="H189" s="203" t="s">
        <v>19</v>
      </c>
      <c r="I189" s="205"/>
      <c r="J189" s="201"/>
      <c r="K189" s="201"/>
      <c r="L189" s="206"/>
      <c r="M189" s="207"/>
      <c r="N189" s="208"/>
      <c r="O189" s="208"/>
      <c r="P189" s="208"/>
      <c r="Q189" s="208"/>
      <c r="R189" s="208"/>
      <c r="S189" s="208"/>
      <c r="T189" s="209"/>
      <c r="AT189" s="210" t="s">
        <v>131</v>
      </c>
      <c r="AU189" s="210" t="s">
        <v>81</v>
      </c>
      <c r="AV189" s="13" t="s">
        <v>79</v>
      </c>
      <c r="AW189" s="13" t="s">
        <v>33</v>
      </c>
      <c r="AX189" s="13" t="s">
        <v>71</v>
      </c>
      <c r="AY189" s="210" t="s">
        <v>124</v>
      </c>
    </row>
    <row r="190" spans="1:65" s="14" customFormat="1" ht="10.199999999999999" hidden="1">
      <c r="B190" s="211"/>
      <c r="C190" s="212"/>
      <c r="D190" s="202" t="s">
        <v>131</v>
      </c>
      <c r="E190" s="213" t="s">
        <v>19</v>
      </c>
      <c r="F190" s="214" t="s">
        <v>224</v>
      </c>
      <c r="G190" s="212"/>
      <c r="H190" s="215">
        <v>12.984</v>
      </c>
      <c r="I190" s="216"/>
      <c r="J190" s="212"/>
      <c r="K190" s="212"/>
      <c r="L190" s="217"/>
      <c r="M190" s="218"/>
      <c r="N190" s="219"/>
      <c r="O190" s="219"/>
      <c r="P190" s="219"/>
      <c r="Q190" s="219"/>
      <c r="R190" s="219"/>
      <c r="S190" s="219"/>
      <c r="T190" s="220"/>
      <c r="AT190" s="221" t="s">
        <v>131</v>
      </c>
      <c r="AU190" s="221" t="s">
        <v>81</v>
      </c>
      <c r="AV190" s="14" t="s">
        <v>81</v>
      </c>
      <c r="AW190" s="14" t="s">
        <v>33</v>
      </c>
      <c r="AX190" s="14" t="s">
        <v>71</v>
      </c>
      <c r="AY190" s="221" t="s">
        <v>124</v>
      </c>
    </row>
    <row r="191" spans="1:65" s="13" customFormat="1" ht="10.199999999999999" hidden="1">
      <c r="B191" s="200"/>
      <c r="C191" s="201"/>
      <c r="D191" s="202" t="s">
        <v>131</v>
      </c>
      <c r="E191" s="203" t="s">
        <v>19</v>
      </c>
      <c r="F191" s="204" t="s">
        <v>209</v>
      </c>
      <c r="G191" s="201"/>
      <c r="H191" s="203" t="s">
        <v>19</v>
      </c>
      <c r="I191" s="205"/>
      <c r="J191" s="201"/>
      <c r="K191" s="201"/>
      <c r="L191" s="206"/>
      <c r="M191" s="207"/>
      <c r="N191" s="208"/>
      <c r="O191" s="208"/>
      <c r="P191" s="208"/>
      <c r="Q191" s="208"/>
      <c r="R191" s="208"/>
      <c r="S191" s="208"/>
      <c r="T191" s="209"/>
      <c r="AT191" s="210" t="s">
        <v>131</v>
      </c>
      <c r="AU191" s="210" t="s">
        <v>81</v>
      </c>
      <c r="AV191" s="13" t="s">
        <v>79</v>
      </c>
      <c r="AW191" s="13" t="s">
        <v>33</v>
      </c>
      <c r="AX191" s="13" t="s">
        <v>71</v>
      </c>
      <c r="AY191" s="210" t="s">
        <v>124</v>
      </c>
    </row>
    <row r="192" spans="1:65" s="14" customFormat="1" ht="10.199999999999999" hidden="1">
      <c r="B192" s="211"/>
      <c r="C192" s="212"/>
      <c r="D192" s="202" t="s">
        <v>131</v>
      </c>
      <c r="E192" s="213" t="s">
        <v>19</v>
      </c>
      <c r="F192" s="214" t="s">
        <v>225</v>
      </c>
      <c r="G192" s="212"/>
      <c r="H192" s="215">
        <v>13.244999999999999</v>
      </c>
      <c r="I192" s="216"/>
      <c r="J192" s="212"/>
      <c r="K192" s="212"/>
      <c r="L192" s="217"/>
      <c r="M192" s="218"/>
      <c r="N192" s="219"/>
      <c r="O192" s="219"/>
      <c r="P192" s="219"/>
      <c r="Q192" s="219"/>
      <c r="R192" s="219"/>
      <c r="S192" s="219"/>
      <c r="T192" s="220"/>
      <c r="AT192" s="221" t="s">
        <v>131</v>
      </c>
      <c r="AU192" s="221" t="s">
        <v>81</v>
      </c>
      <c r="AV192" s="14" t="s">
        <v>81</v>
      </c>
      <c r="AW192" s="14" t="s">
        <v>33</v>
      </c>
      <c r="AX192" s="14" t="s">
        <v>71</v>
      </c>
      <c r="AY192" s="221" t="s">
        <v>124</v>
      </c>
    </row>
    <row r="193" spans="1:65" s="15" customFormat="1" ht="10.199999999999999" hidden="1">
      <c r="B193" s="222"/>
      <c r="C193" s="223"/>
      <c r="D193" s="202" t="s">
        <v>131</v>
      </c>
      <c r="E193" s="224" t="s">
        <v>19</v>
      </c>
      <c r="F193" s="225" t="s">
        <v>140</v>
      </c>
      <c r="G193" s="223"/>
      <c r="H193" s="226">
        <v>147.27600000000001</v>
      </c>
      <c r="I193" s="227"/>
      <c r="J193" s="223"/>
      <c r="K193" s="223"/>
      <c r="L193" s="228"/>
      <c r="M193" s="229"/>
      <c r="N193" s="230"/>
      <c r="O193" s="230"/>
      <c r="P193" s="230"/>
      <c r="Q193" s="230"/>
      <c r="R193" s="230"/>
      <c r="S193" s="230"/>
      <c r="T193" s="231"/>
      <c r="AT193" s="232" t="s">
        <v>131</v>
      </c>
      <c r="AU193" s="232" t="s">
        <v>81</v>
      </c>
      <c r="AV193" s="15" t="s">
        <v>130</v>
      </c>
      <c r="AW193" s="15" t="s">
        <v>33</v>
      </c>
      <c r="AX193" s="15" t="s">
        <v>79</v>
      </c>
      <c r="AY193" s="232" t="s">
        <v>124</v>
      </c>
    </row>
    <row r="194" spans="1:65" s="2" customFormat="1" ht="21.75" customHeight="1">
      <c r="A194" s="34"/>
      <c r="B194" s="35"/>
      <c r="C194" s="187" t="s">
        <v>173</v>
      </c>
      <c r="D194" s="187" t="s">
        <v>126</v>
      </c>
      <c r="E194" s="188" t="s">
        <v>226</v>
      </c>
      <c r="F194" s="189" t="s">
        <v>227</v>
      </c>
      <c r="G194" s="190" t="s">
        <v>172</v>
      </c>
      <c r="H194" s="191">
        <v>147.27600000000001</v>
      </c>
      <c r="I194" s="192"/>
      <c r="J194" s="193">
        <f>ROUND(I194*H194,2)</f>
        <v>0</v>
      </c>
      <c r="K194" s="189" t="s">
        <v>19</v>
      </c>
      <c r="L194" s="39"/>
      <c r="M194" s="194" t="s">
        <v>19</v>
      </c>
      <c r="N194" s="195" t="s">
        <v>42</v>
      </c>
      <c r="O194" s="64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8" t="s">
        <v>130</v>
      </c>
      <c r="AT194" s="198" t="s">
        <v>126</v>
      </c>
      <c r="AU194" s="198" t="s">
        <v>81</v>
      </c>
      <c r="AY194" s="17" t="s">
        <v>124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7" t="s">
        <v>79</v>
      </c>
      <c r="BK194" s="199">
        <f>ROUND(I194*H194,2)</f>
        <v>0</v>
      </c>
      <c r="BL194" s="17" t="s">
        <v>130</v>
      </c>
      <c r="BM194" s="198" t="s">
        <v>228</v>
      </c>
    </row>
    <row r="195" spans="1:65" s="14" customFormat="1" ht="10.199999999999999" hidden="1">
      <c r="B195" s="211"/>
      <c r="C195" s="212"/>
      <c r="D195" s="202" t="s">
        <v>131</v>
      </c>
      <c r="E195" s="213" t="s">
        <v>19</v>
      </c>
      <c r="F195" s="214" t="s">
        <v>229</v>
      </c>
      <c r="G195" s="212"/>
      <c r="H195" s="215">
        <v>147.27600000000001</v>
      </c>
      <c r="I195" s="216"/>
      <c r="J195" s="212"/>
      <c r="K195" s="212"/>
      <c r="L195" s="217"/>
      <c r="M195" s="218"/>
      <c r="N195" s="219"/>
      <c r="O195" s="219"/>
      <c r="P195" s="219"/>
      <c r="Q195" s="219"/>
      <c r="R195" s="219"/>
      <c r="S195" s="219"/>
      <c r="T195" s="220"/>
      <c r="AT195" s="221" t="s">
        <v>131</v>
      </c>
      <c r="AU195" s="221" t="s">
        <v>81</v>
      </c>
      <c r="AV195" s="14" t="s">
        <v>81</v>
      </c>
      <c r="AW195" s="14" t="s">
        <v>33</v>
      </c>
      <c r="AX195" s="14" t="s">
        <v>71</v>
      </c>
      <c r="AY195" s="221" t="s">
        <v>124</v>
      </c>
    </row>
    <row r="196" spans="1:65" s="15" customFormat="1" ht="10.199999999999999" hidden="1">
      <c r="B196" s="222"/>
      <c r="C196" s="223"/>
      <c r="D196" s="202" t="s">
        <v>131</v>
      </c>
      <c r="E196" s="224" t="s">
        <v>19</v>
      </c>
      <c r="F196" s="225" t="s">
        <v>140</v>
      </c>
      <c r="G196" s="223"/>
      <c r="H196" s="226">
        <v>147.27600000000001</v>
      </c>
      <c r="I196" s="227"/>
      <c r="J196" s="223"/>
      <c r="K196" s="223"/>
      <c r="L196" s="228"/>
      <c r="M196" s="229"/>
      <c r="N196" s="230"/>
      <c r="O196" s="230"/>
      <c r="P196" s="230"/>
      <c r="Q196" s="230"/>
      <c r="R196" s="230"/>
      <c r="S196" s="230"/>
      <c r="T196" s="231"/>
      <c r="AT196" s="232" t="s">
        <v>131</v>
      </c>
      <c r="AU196" s="232" t="s">
        <v>81</v>
      </c>
      <c r="AV196" s="15" t="s">
        <v>130</v>
      </c>
      <c r="AW196" s="15" t="s">
        <v>33</v>
      </c>
      <c r="AX196" s="15" t="s">
        <v>79</v>
      </c>
      <c r="AY196" s="232" t="s">
        <v>124</v>
      </c>
    </row>
    <row r="197" spans="1:65" s="2" customFormat="1" ht="21.75" customHeight="1">
      <c r="A197" s="34"/>
      <c r="B197" s="35"/>
      <c r="C197" s="187" t="s">
        <v>14</v>
      </c>
      <c r="D197" s="187" t="s">
        <v>126</v>
      </c>
      <c r="E197" s="188" t="s">
        <v>230</v>
      </c>
      <c r="F197" s="189" t="s">
        <v>231</v>
      </c>
      <c r="G197" s="190" t="s">
        <v>156</v>
      </c>
      <c r="H197" s="191">
        <v>1.9159999999999999</v>
      </c>
      <c r="I197" s="192"/>
      <c r="J197" s="193">
        <f>ROUND(I197*H197,2)</f>
        <v>0</v>
      </c>
      <c r="K197" s="189" t="s">
        <v>19</v>
      </c>
      <c r="L197" s="39"/>
      <c r="M197" s="194" t="s">
        <v>19</v>
      </c>
      <c r="N197" s="195" t="s">
        <v>42</v>
      </c>
      <c r="O197" s="64"/>
      <c r="P197" s="196">
        <f>O197*H197</f>
        <v>0</v>
      </c>
      <c r="Q197" s="196">
        <v>0</v>
      </c>
      <c r="R197" s="196">
        <f>Q197*H197</f>
        <v>0</v>
      </c>
      <c r="S197" s="196">
        <v>0</v>
      </c>
      <c r="T197" s="19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8" t="s">
        <v>130</v>
      </c>
      <c r="AT197" s="198" t="s">
        <v>126</v>
      </c>
      <c r="AU197" s="198" t="s">
        <v>81</v>
      </c>
      <c r="AY197" s="17" t="s">
        <v>124</v>
      </c>
      <c r="BE197" s="199">
        <f>IF(N197="základní",J197,0)</f>
        <v>0</v>
      </c>
      <c r="BF197" s="199">
        <f>IF(N197="snížená",J197,0)</f>
        <v>0</v>
      </c>
      <c r="BG197" s="199">
        <f>IF(N197="zákl. přenesená",J197,0)</f>
        <v>0</v>
      </c>
      <c r="BH197" s="199">
        <f>IF(N197="sníž. přenesená",J197,0)</f>
        <v>0</v>
      </c>
      <c r="BI197" s="199">
        <f>IF(N197="nulová",J197,0)</f>
        <v>0</v>
      </c>
      <c r="BJ197" s="17" t="s">
        <v>79</v>
      </c>
      <c r="BK197" s="199">
        <f>ROUND(I197*H197,2)</f>
        <v>0</v>
      </c>
      <c r="BL197" s="17" t="s">
        <v>130</v>
      </c>
      <c r="BM197" s="198" t="s">
        <v>232</v>
      </c>
    </row>
    <row r="198" spans="1:65" s="13" customFormat="1" ht="10.199999999999999" hidden="1">
      <c r="B198" s="200"/>
      <c r="C198" s="201"/>
      <c r="D198" s="202" t="s">
        <v>131</v>
      </c>
      <c r="E198" s="203" t="s">
        <v>19</v>
      </c>
      <c r="F198" s="204" t="s">
        <v>133</v>
      </c>
      <c r="G198" s="201"/>
      <c r="H198" s="203" t="s">
        <v>19</v>
      </c>
      <c r="I198" s="205"/>
      <c r="J198" s="201"/>
      <c r="K198" s="201"/>
      <c r="L198" s="206"/>
      <c r="M198" s="207"/>
      <c r="N198" s="208"/>
      <c r="O198" s="208"/>
      <c r="P198" s="208"/>
      <c r="Q198" s="208"/>
      <c r="R198" s="208"/>
      <c r="S198" s="208"/>
      <c r="T198" s="209"/>
      <c r="AT198" s="210" t="s">
        <v>131</v>
      </c>
      <c r="AU198" s="210" t="s">
        <v>81</v>
      </c>
      <c r="AV198" s="13" t="s">
        <v>79</v>
      </c>
      <c r="AW198" s="13" t="s">
        <v>33</v>
      </c>
      <c r="AX198" s="13" t="s">
        <v>71</v>
      </c>
      <c r="AY198" s="210" t="s">
        <v>124</v>
      </c>
    </row>
    <row r="199" spans="1:65" s="14" customFormat="1" ht="10.199999999999999" hidden="1">
      <c r="B199" s="211"/>
      <c r="C199" s="212"/>
      <c r="D199" s="202" t="s">
        <v>131</v>
      </c>
      <c r="E199" s="213" t="s">
        <v>19</v>
      </c>
      <c r="F199" s="214" t="s">
        <v>233</v>
      </c>
      <c r="G199" s="212"/>
      <c r="H199" s="215">
        <v>1.9159999999999999</v>
      </c>
      <c r="I199" s="216"/>
      <c r="J199" s="212"/>
      <c r="K199" s="212"/>
      <c r="L199" s="217"/>
      <c r="M199" s="218"/>
      <c r="N199" s="219"/>
      <c r="O199" s="219"/>
      <c r="P199" s="219"/>
      <c r="Q199" s="219"/>
      <c r="R199" s="219"/>
      <c r="S199" s="219"/>
      <c r="T199" s="220"/>
      <c r="AT199" s="221" t="s">
        <v>131</v>
      </c>
      <c r="AU199" s="221" t="s">
        <v>81</v>
      </c>
      <c r="AV199" s="14" t="s">
        <v>81</v>
      </c>
      <c r="AW199" s="14" t="s">
        <v>33</v>
      </c>
      <c r="AX199" s="14" t="s">
        <v>71</v>
      </c>
      <c r="AY199" s="221" t="s">
        <v>124</v>
      </c>
    </row>
    <row r="200" spans="1:65" s="15" customFormat="1" ht="10.199999999999999" hidden="1">
      <c r="B200" s="222"/>
      <c r="C200" s="223"/>
      <c r="D200" s="202" t="s">
        <v>131</v>
      </c>
      <c r="E200" s="224" t="s">
        <v>19</v>
      </c>
      <c r="F200" s="225" t="s">
        <v>140</v>
      </c>
      <c r="G200" s="223"/>
      <c r="H200" s="226">
        <v>1.9159999999999999</v>
      </c>
      <c r="I200" s="227"/>
      <c r="J200" s="223"/>
      <c r="K200" s="223"/>
      <c r="L200" s="228"/>
      <c r="M200" s="229"/>
      <c r="N200" s="230"/>
      <c r="O200" s="230"/>
      <c r="P200" s="230"/>
      <c r="Q200" s="230"/>
      <c r="R200" s="230"/>
      <c r="S200" s="230"/>
      <c r="T200" s="231"/>
      <c r="AT200" s="232" t="s">
        <v>131</v>
      </c>
      <c r="AU200" s="232" t="s">
        <v>81</v>
      </c>
      <c r="AV200" s="15" t="s">
        <v>130</v>
      </c>
      <c r="AW200" s="15" t="s">
        <v>33</v>
      </c>
      <c r="AX200" s="15" t="s">
        <v>79</v>
      </c>
      <c r="AY200" s="232" t="s">
        <v>124</v>
      </c>
    </row>
    <row r="201" spans="1:65" s="12" customFormat="1" ht="22.8" customHeight="1">
      <c r="B201" s="171"/>
      <c r="C201" s="172"/>
      <c r="D201" s="173" t="s">
        <v>70</v>
      </c>
      <c r="E201" s="185" t="s">
        <v>146</v>
      </c>
      <c r="F201" s="185" t="s">
        <v>234</v>
      </c>
      <c r="G201" s="172"/>
      <c r="H201" s="172"/>
      <c r="I201" s="175"/>
      <c r="J201" s="186">
        <f>BK201</f>
        <v>0</v>
      </c>
      <c r="K201" s="172"/>
      <c r="L201" s="177"/>
      <c r="M201" s="178"/>
      <c r="N201" s="179"/>
      <c r="O201" s="179"/>
      <c r="P201" s="180">
        <f>SUM(P202:P255)</f>
        <v>0</v>
      </c>
      <c r="Q201" s="179"/>
      <c r="R201" s="180">
        <f>SUM(R202:R255)</f>
        <v>0</v>
      </c>
      <c r="S201" s="179"/>
      <c r="T201" s="181">
        <f>SUM(T202:T255)</f>
        <v>0</v>
      </c>
      <c r="AR201" s="182" t="s">
        <v>79</v>
      </c>
      <c r="AT201" s="183" t="s">
        <v>70</v>
      </c>
      <c r="AU201" s="183" t="s">
        <v>79</v>
      </c>
      <c r="AY201" s="182" t="s">
        <v>124</v>
      </c>
      <c r="BK201" s="184">
        <f>SUM(BK202:BK255)</f>
        <v>0</v>
      </c>
    </row>
    <row r="202" spans="1:65" s="2" customFormat="1" ht="21.75" customHeight="1">
      <c r="A202" s="34"/>
      <c r="B202" s="35"/>
      <c r="C202" s="187" t="s">
        <v>182</v>
      </c>
      <c r="D202" s="187" t="s">
        <v>126</v>
      </c>
      <c r="E202" s="188" t="s">
        <v>235</v>
      </c>
      <c r="F202" s="189" t="s">
        <v>236</v>
      </c>
      <c r="G202" s="190" t="s">
        <v>129</v>
      </c>
      <c r="H202" s="191">
        <v>3.448</v>
      </c>
      <c r="I202" s="192"/>
      <c r="J202" s="193">
        <f>ROUND(I202*H202,2)</f>
        <v>0</v>
      </c>
      <c r="K202" s="189" t="s">
        <v>19</v>
      </c>
      <c r="L202" s="39"/>
      <c r="M202" s="194" t="s">
        <v>19</v>
      </c>
      <c r="N202" s="195" t="s">
        <v>42</v>
      </c>
      <c r="O202" s="64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8" t="s">
        <v>130</v>
      </c>
      <c r="AT202" s="198" t="s">
        <v>126</v>
      </c>
      <c r="AU202" s="198" t="s">
        <v>81</v>
      </c>
      <c r="AY202" s="17" t="s">
        <v>124</v>
      </c>
      <c r="BE202" s="199">
        <f>IF(N202="základní",J202,0)</f>
        <v>0</v>
      </c>
      <c r="BF202" s="199">
        <f>IF(N202="snížená",J202,0)</f>
        <v>0</v>
      </c>
      <c r="BG202" s="199">
        <f>IF(N202="zákl. přenesená",J202,0)</f>
        <v>0</v>
      </c>
      <c r="BH202" s="199">
        <f>IF(N202="sníž. přenesená",J202,0)</f>
        <v>0</v>
      </c>
      <c r="BI202" s="199">
        <f>IF(N202="nulová",J202,0)</f>
        <v>0</v>
      </c>
      <c r="BJ202" s="17" t="s">
        <v>79</v>
      </c>
      <c r="BK202" s="199">
        <f>ROUND(I202*H202,2)</f>
        <v>0</v>
      </c>
      <c r="BL202" s="17" t="s">
        <v>130</v>
      </c>
      <c r="BM202" s="198" t="s">
        <v>237</v>
      </c>
    </row>
    <row r="203" spans="1:65" s="13" customFormat="1" ht="10.199999999999999" hidden="1">
      <c r="B203" s="200"/>
      <c r="C203" s="201"/>
      <c r="D203" s="202" t="s">
        <v>131</v>
      </c>
      <c r="E203" s="203" t="s">
        <v>19</v>
      </c>
      <c r="F203" s="204" t="s">
        <v>133</v>
      </c>
      <c r="G203" s="201"/>
      <c r="H203" s="203" t="s">
        <v>19</v>
      </c>
      <c r="I203" s="205"/>
      <c r="J203" s="201"/>
      <c r="K203" s="201"/>
      <c r="L203" s="206"/>
      <c r="M203" s="207"/>
      <c r="N203" s="208"/>
      <c r="O203" s="208"/>
      <c r="P203" s="208"/>
      <c r="Q203" s="208"/>
      <c r="R203" s="208"/>
      <c r="S203" s="208"/>
      <c r="T203" s="209"/>
      <c r="AT203" s="210" t="s">
        <v>131</v>
      </c>
      <c r="AU203" s="210" t="s">
        <v>81</v>
      </c>
      <c r="AV203" s="13" t="s">
        <v>79</v>
      </c>
      <c r="AW203" s="13" t="s">
        <v>33</v>
      </c>
      <c r="AX203" s="13" t="s">
        <v>71</v>
      </c>
      <c r="AY203" s="210" t="s">
        <v>124</v>
      </c>
    </row>
    <row r="204" spans="1:65" s="13" customFormat="1" ht="10.199999999999999" hidden="1">
      <c r="B204" s="200"/>
      <c r="C204" s="201"/>
      <c r="D204" s="202" t="s">
        <v>131</v>
      </c>
      <c r="E204" s="203" t="s">
        <v>19</v>
      </c>
      <c r="F204" s="204" t="s">
        <v>238</v>
      </c>
      <c r="G204" s="201"/>
      <c r="H204" s="203" t="s">
        <v>19</v>
      </c>
      <c r="I204" s="205"/>
      <c r="J204" s="201"/>
      <c r="K204" s="201"/>
      <c r="L204" s="206"/>
      <c r="M204" s="207"/>
      <c r="N204" s="208"/>
      <c r="O204" s="208"/>
      <c r="P204" s="208"/>
      <c r="Q204" s="208"/>
      <c r="R204" s="208"/>
      <c r="S204" s="208"/>
      <c r="T204" s="209"/>
      <c r="AT204" s="210" t="s">
        <v>131</v>
      </c>
      <c r="AU204" s="210" t="s">
        <v>81</v>
      </c>
      <c r="AV204" s="13" t="s">
        <v>79</v>
      </c>
      <c r="AW204" s="13" t="s">
        <v>33</v>
      </c>
      <c r="AX204" s="13" t="s">
        <v>71</v>
      </c>
      <c r="AY204" s="210" t="s">
        <v>124</v>
      </c>
    </row>
    <row r="205" spans="1:65" s="14" customFormat="1" ht="10.199999999999999" hidden="1">
      <c r="B205" s="211"/>
      <c r="C205" s="212"/>
      <c r="D205" s="202" t="s">
        <v>131</v>
      </c>
      <c r="E205" s="213" t="s">
        <v>19</v>
      </c>
      <c r="F205" s="214" t="s">
        <v>239</v>
      </c>
      <c r="G205" s="212"/>
      <c r="H205" s="215">
        <v>3.448</v>
      </c>
      <c r="I205" s="216"/>
      <c r="J205" s="212"/>
      <c r="K205" s="212"/>
      <c r="L205" s="217"/>
      <c r="M205" s="218"/>
      <c r="N205" s="219"/>
      <c r="O205" s="219"/>
      <c r="P205" s="219"/>
      <c r="Q205" s="219"/>
      <c r="R205" s="219"/>
      <c r="S205" s="219"/>
      <c r="T205" s="220"/>
      <c r="AT205" s="221" t="s">
        <v>131</v>
      </c>
      <c r="AU205" s="221" t="s">
        <v>81</v>
      </c>
      <c r="AV205" s="14" t="s">
        <v>81</v>
      </c>
      <c r="AW205" s="14" t="s">
        <v>33</v>
      </c>
      <c r="AX205" s="14" t="s">
        <v>71</v>
      </c>
      <c r="AY205" s="221" t="s">
        <v>124</v>
      </c>
    </row>
    <row r="206" spans="1:65" s="15" customFormat="1" ht="10.199999999999999" hidden="1">
      <c r="B206" s="222"/>
      <c r="C206" s="223"/>
      <c r="D206" s="202" t="s">
        <v>131</v>
      </c>
      <c r="E206" s="224" t="s">
        <v>19</v>
      </c>
      <c r="F206" s="225" t="s">
        <v>140</v>
      </c>
      <c r="G206" s="223"/>
      <c r="H206" s="226">
        <v>3.448</v>
      </c>
      <c r="I206" s="227"/>
      <c r="J206" s="223"/>
      <c r="K206" s="223"/>
      <c r="L206" s="228"/>
      <c r="M206" s="229"/>
      <c r="N206" s="230"/>
      <c r="O206" s="230"/>
      <c r="P206" s="230"/>
      <c r="Q206" s="230"/>
      <c r="R206" s="230"/>
      <c r="S206" s="230"/>
      <c r="T206" s="231"/>
      <c r="AT206" s="232" t="s">
        <v>131</v>
      </c>
      <c r="AU206" s="232" t="s">
        <v>81</v>
      </c>
      <c r="AV206" s="15" t="s">
        <v>130</v>
      </c>
      <c r="AW206" s="15" t="s">
        <v>33</v>
      </c>
      <c r="AX206" s="15" t="s">
        <v>79</v>
      </c>
      <c r="AY206" s="232" t="s">
        <v>124</v>
      </c>
    </row>
    <row r="207" spans="1:65" s="2" customFormat="1" ht="33" customHeight="1">
      <c r="A207" s="34"/>
      <c r="B207" s="35"/>
      <c r="C207" s="187" t="s">
        <v>240</v>
      </c>
      <c r="D207" s="187" t="s">
        <v>126</v>
      </c>
      <c r="E207" s="188" t="s">
        <v>241</v>
      </c>
      <c r="F207" s="189" t="s">
        <v>242</v>
      </c>
      <c r="G207" s="190" t="s">
        <v>129</v>
      </c>
      <c r="H207" s="191">
        <v>4.2910000000000004</v>
      </c>
      <c r="I207" s="192"/>
      <c r="J207" s="193">
        <f>ROUND(I207*H207,2)</f>
        <v>0</v>
      </c>
      <c r="K207" s="189" t="s">
        <v>19</v>
      </c>
      <c r="L207" s="39"/>
      <c r="M207" s="194" t="s">
        <v>19</v>
      </c>
      <c r="N207" s="195" t="s">
        <v>42</v>
      </c>
      <c r="O207" s="64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8" t="s">
        <v>130</v>
      </c>
      <c r="AT207" s="198" t="s">
        <v>126</v>
      </c>
      <c r="AU207" s="198" t="s">
        <v>81</v>
      </c>
      <c r="AY207" s="17" t="s">
        <v>124</v>
      </c>
      <c r="BE207" s="199">
        <f>IF(N207="základní",J207,0)</f>
        <v>0</v>
      </c>
      <c r="BF207" s="199">
        <f>IF(N207="snížená",J207,0)</f>
        <v>0</v>
      </c>
      <c r="BG207" s="199">
        <f>IF(N207="zákl. přenesená",J207,0)</f>
        <v>0</v>
      </c>
      <c r="BH207" s="199">
        <f>IF(N207="sníž. přenesená",J207,0)</f>
        <v>0</v>
      </c>
      <c r="BI207" s="199">
        <f>IF(N207="nulová",J207,0)</f>
        <v>0</v>
      </c>
      <c r="BJ207" s="17" t="s">
        <v>79</v>
      </c>
      <c r="BK207" s="199">
        <f>ROUND(I207*H207,2)</f>
        <v>0</v>
      </c>
      <c r="BL207" s="17" t="s">
        <v>130</v>
      </c>
      <c r="BM207" s="198" t="s">
        <v>243</v>
      </c>
    </row>
    <row r="208" spans="1:65" s="13" customFormat="1" ht="10.199999999999999" hidden="1">
      <c r="B208" s="200"/>
      <c r="C208" s="201"/>
      <c r="D208" s="202" t="s">
        <v>131</v>
      </c>
      <c r="E208" s="203" t="s">
        <v>19</v>
      </c>
      <c r="F208" s="204" t="s">
        <v>133</v>
      </c>
      <c r="G208" s="201"/>
      <c r="H208" s="203" t="s">
        <v>19</v>
      </c>
      <c r="I208" s="205"/>
      <c r="J208" s="201"/>
      <c r="K208" s="201"/>
      <c r="L208" s="206"/>
      <c r="M208" s="207"/>
      <c r="N208" s="208"/>
      <c r="O208" s="208"/>
      <c r="P208" s="208"/>
      <c r="Q208" s="208"/>
      <c r="R208" s="208"/>
      <c r="S208" s="208"/>
      <c r="T208" s="209"/>
      <c r="AT208" s="210" t="s">
        <v>131</v>
      </c>
      <c r="AU208" s="210" t="s">
        <v>81</v>
      </c>
      <c r="AV208" s="13" t="s">
        <v>79</v>
      </c>
      <c r="AW208" s="13" t="s">
        <v>33</v>
      </c>
      <c r="AX208" s="13" t="s">
        <v>71</v>
      </c>
      <c r="AY208" s="210" t="s">
        <v>124</v>
      </c>
    </row>
    <row r="209" spans="1:65" s="13" customFormat="1" ht="10.199999999999999" hidden="1">
      <c r="B209" s="200"/>
      <c r="C209" s="201"/>
      <c r="D209" s="202" t="s">
        <v>131</v>
      </c>
      <c r="E209" s="203" t="s">
        <v>19</v>
      </c>
      <c r="F209" s="204" t="s">
        <v>244</v>
      </c>
      <c r="G209" s="201"/>
      <c r="H209" s="203" t="s">
        <v>19</v>
      </c>
      <c r="I209" s="205"/>
      <c r="J209" s="201"/>
      <c r="K209" s="201"/>
      <c r="L209" s="206"/>
      <c r="M209" s="207"/>
      <c r="N209" s="208"/>
      <c r="O209" s="208"/>
      <c r="P209" s="208"/>
      <c r="Q209" s="208"/>
      <c r="R209" s="208"/>
      <c r="S209" s="208"/>
      <c r="T209" s="209"/>
      <c r="AT209" s="210" t="s">
        <v>131</v>
      </c>
      <c r="AU209" s="210" t="s">
        <v>81</v>
      </c>
      <c r="AV209" s="13" t="s">
        <v>79</v>
      </c>
      <c r="AW209" s="13" t="s">
        <v>33</v>
      </c>
      <c r="AX209" s="13" t="s">
        <v>71</v>
      </c>
      <c r="AY209" s="210" t="s">
        <v>124</v>
      </c>
    </row>
    <row r="210" spans="1:65" s="13" customFormat="1" ht="10.199999999999999" hidden="1">
      <c r="B210" s="200"/>
      <c r="C210" s="201"/>
      <c r="D210" s="202" t="s">
        <v>131</v>
      </c>
      <c r="E210" s="203" t="s">
        <v>19</v>
      </c>
      <c r="F210" s="204" t="s">
        <v>245</v>
      </c>
      <c r="G210" s="201"/>
      <c r="H210" s="203" t="s">
        <v>19</v>
      </c>
      <c r="I210" s="205"/>
      <c r="J210" s="201"/>
      <c r="K210" s="201"/>
      <c r="L210" s="206"/>
      <c r="M210" s="207"/>
      <c r="N210" s="208"/>
      <c r="O210" s="208"/>
      <c r="P210" s="208"/>
      <c r="Q210" s="208"/>
      <c r="R210" s="208"/>
      <c r="S210" s="208"/>
      <c r="T210" s="209"/>
      <c r="AT210" s="210" t="s">
        <v>131</v>
      </c>
      <c r="AU210" s="210" t="s">
        <v>81</v>
      </c>
      <c r="AV210" s="13" t="s">
        <v>79</v>
      </c>
      <c r="AW210" s="13" t="s">
        <v>33</v>
      </c>
      <c r="AX210" s="13" t="s">
        <v>71</v>
      </c>
      <c r="AY210" s="210" t="s">
        <v>124</v>
      </c>
    </row>
    <row r="211" spans="1:65" s="14" customFormat="1" ht="10.199999999999999" hidden="1">
      <c r="B211" s="211"/>
      <c r="C211" s="212"/>
      <c r="D211" s="202" t="s">
        <v>131</v>
      </c>
      <c r="E211" s="213" t="s">
        <v>19</v>
      </c>
      <c r="F211" s="214" t="s">
        <v>246</v>
      </c>
      <c r="G211" s="212"/>
      <c r="H211" s="215">
        <v>4.2910000000000004</v>
      </c>
      <c r="I211" s="216"/>
      <c r="J211" s="212"/>
      <c r="K211" s="212"/>
      <c r="L211" s="217"/>
      <c r="M211" s="218"/>
      <c r="N211" s="219"/>
      <c r="O211" s="219"/>
      <c r="P211" s="219"/>
      <c r="Q211" s="219"/>
      <c r="R211" s="219"/>
      <c r="S211" s="219"/>
      <c r="T211" s="220"/>
      <c r="AT211" s="221" t="s">
        <v>131</v>
      </c>
      <c r="AU211" s="221" t="s">
        <v>81</v>
      </c>
      <c r="AV211" s="14" t="s">
        <v>81</v>
      </c>
      <c r="AW211" s="14" t="s">
        <v>33</v>
      </c>
      <c r="AX211" s="14" t="s">
        <v>71</v>
      </c>
      <c r="AY211" s="221" t="s">
        <v>124</v>
      </c>
    </row>
    <row r="212" spans="1:65" s="15" customFormat="1" ht="10.199999999999999" hidden="1">
      <c r="B212" s="222"/>
      <c r="C212" s="223"/>
      <c r="D212" s="202" t="s">
        <v>131</v>
      </c>
      <c r="E212" s="224" t="s">
        <v>19</v>
      </c>
      <c r="F212" s="225" t="s">
        <v>140</v>
      </c>
      <c r="G212" s="223"/>
      <c r="H212" s="226">
        <v>4.2910000000000004</v>
      </c>
      <c r="I212" s="227"/>
      <c r="J212" s="223"/>
      <c r="K212" s="223"/>
      <c r="L212" s="228"/>
      <c r="M212" s="229"/>
      <c r="N212" s="230"/>
      <c r="O212" s="230"/>
      <c r="P212" s="230"/>
      <c r="Q212" s="230"/>
      <c r="R212" s="230"/>
      <c r="S212" s="230"/>
      <c r="T212" s="231"/>
      <c r="AT212" s="232" t="s">
        <v>131</v>
      </c>
      <c r="AU212" s="232" t="s">
        <v>81</v>
      </c>
      <c r="AV212" s="15" t="s">
        <v>130</v>
      </c>
      <c r="AW212" s="15" t="s">
        <v>33</v>
      </c>
      <c r="AX212" s="15" t="s">
        <v>79</v>
      </c>
      <c r="AY212" s="232" t="s">
        <v>124</v>
      </c>
    </row>
    <row r="213" spans="1:65" s="2" customFormat="1" ht="21.75" customHeight="1">
      <c r="A213" s="34"/>
      <c r="B213" s="35"/>
      <c r="C213" s="187" t="s">
        <v>187</v>
      </c>
      <c r="D213" s="187" t="s">
        <v>126</v>
      </c>
      <c r="E213" s="188" t="s">
        <v>247</v>
      </c>
      <c r="F213" s="189" t="s">
        <v>248</v>
      </c>
      <c r="G213" s="190" t="s">
        <v>129</v>
      </c>
      <c r="H213" s="191">
        <v>4.2910000000000004</v>
      </c>
      <c r="I213" s="192"/>
      <c r="J213" s="193">
        <f>ROUND(I213*H213,2)</f>
        <v>0</v>
      </c>
      <c r="K213" s="189" t="s">
        <v>19</v>
      </c>
      <c r="L213" s="39"/>
      <c r="M213" s="194" t="s">
        <v>19</v>
      </c>
      <c r="N213" s="195" t="s">
        <v>42</v>
      </c>
      <c r="O213" s="64"/>
      <c r="P213" s="196">
        <f>O213*H213</f>
        <v>0</v>
      </c>
      <c r="Q213" s="196">
        <v>0</v>
      </c>
      <c r="R213" s="196">
        <f>Q213*H213</f>
        <v>0</v>
      </c>
      <c r="S213" s="196">
        <v>0</v>
      </c>
      <c r="T213" s="19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8" t="s">
        <v>130</v>
      </c>
      <c r="AT213" s="198" t="s">
        <v>126</v>
      </c>
      <c r="AU213" s="198" t="s">
        <v>81</v>
      </c>
      <c r="AY213" s="17" t="s">
        <v>124</v>
      </c>
      <c r="BE213" s="199">
        <f>IF(N213="základní",J213,0)</f>
        <v>0</v>
      </c>
      <c r="BF213" s="199">
        <f>IF(N213="snížená",J213,0)</f>
        <v>0</v>
      </c>
      <c r="BG213" s="199">
        <f>IF(N213="zákl. přenesená",J213,0)</f>
        <v>0</v>
      </c>
      <c r="BH213" s="199">
        <f>IF(N213="sníž. přenesená",J213,0)</f>
        <v>0</v>
      </c>
      <c r="BI213" s="199">
        <f>IF(N213="nulová",J213,0)</f>
        <v>0</v>
      </c>
      <c r="BJ213" s="17" t="s">
        <v>79</v>
      </c>
      <c r="BK213" s="199">
        <f>ROUND(I213*H213,2)</f>
        <v>0</v>
      </c>
      <c r="BL213" s="17" t="s">
        <v>130</v>
      </c>
      <c r="BM213" s="198" t="s">
        <v>249</v>
      </c>
    </row>
    <row r="214" spans="1:65" s="14" customFormat="1" ht="10.199999999999999" hidden="1">
      <c r="B214" s="211"/>
      <c r="C214" s="212"/>
      <c r="D214" s="202" t="s">
        <v>131</v>
      </c>
      <c r="E214" s="213" t="s">
        <v>19</v>
      </c>
      <c r="F214" s="214" t="s">
        <v>250</v>
      </c>
      <c r="G214" s="212"/>
      <c r="H214" s="215">
        <v>4.2910000000000004</v>
      </c>
      <c r="I214" s="216"/>
      <c r="J214" s="212"/>
      <c r="K214" s="212"/>
      <c r="L214" s="217"/>
      <c r="M214" s="218"/>
      <c r="N214" s="219"/>
      <c r="O214" s="219"/>
      <c r="P214" s="219"/>
      <c r="Q214" s="219"/>
      <c r="R214" s="219"/>
      <c r="S214" s="219"/>
      <c r="T214" s="220"/>
      <c r="AT214" s="221" t="s">
        <v>131</v>
      </c>
      <c r="AU214" s="221" t="s">
        <v>81</v>
      </c>
      <c r="AV214" s="14" t="s">
        <v>81</v>
      </c>
      <c r="AW214" s="14" t="s">
        <v>33</v>
      </c>
      <c r="AX214" s="14" t="s">
        <v>71</v>
      </c>
      <c r="AY214" s="221" t="s">
        <v>124</v>
      </c>
    </row>
    <row r="215" spans="1:65" s="15" customFormat="1" ht="10.199999999999999" hidden="1">
      <c r="B215" s="222"/>
      <c r="C215" s="223"/>
      <c r="D215" s="202" t="s">
        <v>131</v>
      </c>
      <c r="E215" s="224" t="s">
        <v>19</v>
      </c>
      <c r="F215" s="225" t="s">
        <v>140</v>
      </c>
      <c r="G215" s="223"/>
      <c r="H215" s="226">
        <v>4.2910000000000004</v>
      </c>
      <c r="I215" s="227"/>
      <c r="J215" s="223"/>
      <c r="K215" s="223"/>
      <c r="L215" s="228"/>
      <c r="M215" s="229"/>
      <c r="N215" s="230"/>
      <c r="O215" s="230"/>
      <c r="P215" s="230"/>
      <c r="Q215" s="230"/>
      <c r="R215" s="230"/>
      <c r="S215" s="230"/>
      <c r="T215" s="231"/>
      <c r="AT215" s="232" t="s">
        <v>131</v>
      </c>
      <c r="AU215" s="232" t="s">
        <v>81</v>
      </c>
      <c r="AV215" s="15" t="s">
        <v>130</v>
      </c>
      <c r="AW215" s="15" t="s">
        <v>33</v>
      </c>
      <c r="AX215" s="15" t="s">
        <v>79</v>
      </c>
      <c r="AY215" s="232" t="s">
        <v>124</v>
      </c>
    </row>
    <row r="216" spans="1:65" s="2" customFormat="1" ht="21.75" customHeight="1">
      <c r="A216" s="34"/>
      <c r="B216" s="35"/>
      <c r="C216" s="187" t="s">
        <v>7</v>
      </c>
      <c r="D216" s="187" t="s">
        <v>126</v>
      </c>
      <c r="E216" s="188" t="s">
        <v>251</v>
      </c>
      <c r="F216" s="189" t="s">
        <v>252</v>
      </c>
      <c r="G216" s="190" t="s">
        <v>129</v>
      </c>
      <c r="H216" s="191">
        <v>4.2910000000000004</v>
      </c>
      <c r="I216" s="192"/>
      <c r="J216" s="193">
        <f>ROUND(I216*H216,2)</f>
        <v>0</v>
      </c>
      <c r="K216" s="189" t="s">
        <v>19</v>
      </c>
      <c r="L216" s="39"/>
      <c r="M216" s="194" t="s">
        <v>19</v>
      </c>
      <c r="N216" s="195" t="s">
        <v>42</v>
      </c>
      <c r="O216" s="64"/>
      <c r="P216" s="196">
        <f>O216*H216</f>
        <v>0</v>
      </c>
      <c r="Q216" s="196">
        <v>0</v>
      </c>
      <c r="R216" s="196">
        <f>Q216*H216</f>
        <v>0</v>
      </c>
      <c r="S216" s="196">
        <v>0</v>
      </c>
      <c r="T216" s="197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8" t="s">
        <v>130</v>
      </c>
      <c r="AT216" s="198" t="s">
        <v>126</v>
      </c>
      <c r="AU216" s="198" t="s">
        <v>81</v>
      </c>
      <c r="AY216" s="17" t="s">
        <v>124</v>
      </c>
      <c r="BE216" s="199">
        <f>IF(N216="základní",J216,0)</f>
        <v>0</v>
      </c>
      <c r="BF216" s="199">
        <f>IF(N216="snížená",J216,0)</f>
        <v>0</v>
      </c>
      <c r="BG216" s="199">
        <f>IF(N216="zákl. přenesená",J216,0)</f>
        <v>0</v>
      </c>
      <c r="BH216" s="199">
        <f>IF(N216="sníž. přenesená",J216,0)</f>
        <v>0</v>
      </c>
      <c r="BI216" s="199">
        <f>IF(N216="nulová",J216,0)</f>
        <v>0</v>
      </c>
      <c r="BJ216" s="17" t="s">
        <v>79</v>
      </c>
      <c r="BK216" s="199">
        <f>ROUND(I216*H216,2)</f>
        <v>0</v>
      </c>
      <c r="BL216" s="17" t="s">
        <v>130</v>
      </c>
      <c r="BM216" s="198" t="s">
        <v>253</v>
      </c>
    </row>
    <row r="217" spans="1:65" s="14" customFormat="1" ht="10.199999999999999" hidden="1">
      <c r="B217" s="211"/>
      <c r="C217" s="212"/>
      <c r="D217" s="202" t="s">
        <v>131</v>
      </c>
      <c r="E217" s="213" t="s">
        <v>19</v>
      </c>
      <c r="F217" s="214" t="s">
        <v>250</v>
      </c>
      <c r="G217" s="212"/>
      <c r="H217" s="215">
        <v>4.2910000000000004</v>
      </c>
      <c r="I217" s="216"/>
      <c r="J217" s="212"/>
      <c r="K217" s="212"/>
      <c r="L217" s="217"/>
      <c r="M217" s="218"/>
      <c r="N217" s="219"/>
      <c r="O217" s="219"/>
      <c r="P217" s="219"/>
      <c r="Q217" s="219"/>
      <c r="R217" s="219"/>
      <c r="S217" s="219"/>
      <c r="T217" s="220"/>
      <c r="AT217" s="221" t="s">
        <v>131</v>
      </c>
      <c r="AU217" s="221" t="s">
        <v>81</v>
      </c>
      <c r="AV217" s="14" t="s">
        <v>81</v>
      </c>
      <c r="AW217" s="14" t="s">
        <v>33</v>
      </c>
      <c r="AX217" s="14" t="s">
        <v>71</v>
      </c>
      <c r="AY217" s="221" t="s">
        <v>124</v>
      </c>
    </row>
    <row r="218" spans="1:65" s="15" customFormat="1" ht="10.199999999999999" hidden="1">
      <c r="B218" s="222"/>
      <c r="C218" s="223"/>
      <c r="D218" s="202" t="s">
        <v>131</v>
      </c>
      <c r="E218" s="224" t="s">
        <v>19</v>
      </c>
      <c r="F218" s="225" t="s">
        <v>140</v>
      </c>
      <c r="G218" s="223"/>
      <c r="H218" s="226">
        <v>4.2910000000000004</v>
      </c>
      <c r="I218" s="227"/>
      <c r="J218" s="223"/>
      <c r="K218" s="223"/>
      <c r="L218" s="228"/>
      <c r="M218" s="229"/>
      <c r="N218" s="230"/>
      <c r="O218" s="230"/>
      <c r="P218" s="230"/>
      <c r="Q218" s="230"/>
      <c r="R218" s="230"/>
      <c r="S218" s="230"/>
      <c r="T218" s="231"/>
      <c r="AT218" s="232" t="s">
        <v>131</v>
      </c>
      <c r="AU218" s="232" t="s">
        <v>81</v>
      </c>
      <c r="AV218" s="15" t="s">
        <v>130</v>
      </c>
      <c r="AW218" s="15" t="s">
        <v>33</v>
      </c>
      <c r="AX218" s="15" t="s">
        <v>79</v>
      </c>
      <c r="AY218" s="232" t="s">
        <v>124</v>
      </c>
    </row>
    <row r="219" spans="1:65" s="2" customFormat="1" ht="16.5" customHeight="1">
      <c r="A219" s="34"/>
      <c r="B219" s="35"/>
      <c r="C219" s="187" t="s">
        <v>192</v>
      </c>
      <c r="D219" s="187" t="s">
        <v>126</v>
      </c>
      <c r="E219" s="188" t="s">
        <v>254</v>
      </c>
      <c r="F219" s="189" t="s">
        <v>255</v>
      </c>
      <c r="G219" s="190" t="s">
        <v>172</v>
      </c>
      <c r="H219" s="191">
        <v>57.615000000000002</v>
      </c>
      <c r="I219" s="192"/>
      <c r="J219" s="193">
        <f>ROUND(I219*H219,2)</f>
        <v>0</v>
      </c>
      <c r="K219" s="189" t="s">
        <v>19</v>
      </c>
      <c r="L219" s="39"/>
      <c r="M219" s="194" t="s">
        <v>19</v>
      </c>
      <c r="N219" s="195" t="s">
        <v>42</v>
      </c>
      <c r="O219" s="64"/>
      <c r="P219" s="196">
        <f>O219*H219</f>
        <v>0</v>
      </c>
      <c r="Q219" s="196">
        <v>0</v>
      </c>
      <c r="R219" s="196">
        <f>Q219*H219</f>
        <v>0</v>
      </c>
      <c r="S219" s="196">
        <v>0</v>
      </c>
      <c r="T219" s="197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8" t="s">
        <v>130</v>
      </c>
      <c r="AT219" s="198" t="s">
        <v>126</v>
      </c>
      <c r="AU219" s="198" t="s">
        <v>81</v>
      </c>
      <c r="AY219" s="17" t="s">
        <v>124</v>
      </c>
      <c r="BE219" s="199">
        <f>IF(N219="základní",J219,0)</f>
        <v>0</v>
      </c>
      <c r="BF219" s="199">
        <f>IF(N219="snížená",J219,0)</f>
        <v>0</v>
      </c>
      <c r="BG219" s="199">
        <f>IF(N219="zákl. přenesená",J219,0)</f>
        <v>0</v>
      </c>
      <c r="BH219" s="199">
        <f>IF(N219="sníž. přenesená",J219,0)</f>
        <v>0</v>
      </c>
      <c r="BI219" s="199">
        <f>IF(N219="nulová",J219,0)</f>
        <v>0</v>
      </c>
      <c r="BJ219" s="17" t="s">
        <v>79</v>
      </c>
      <c r="BK219" s="199">
        <f>ROUND(I219*H219,2)</f>
        <v>0</v>
      </c>
      <c r="BL219" s="17" t="s">
        <v>130</v>
      </c>
      <c r="BM219" s="198" t="s">
        <v>256</v>
      </c>
    </row>
    <row r="220" spans="1:65" s="13" customFormat="1" ht="10.199999999999999" hidden="1">
      <c r="B220" s="200"/>
      <c r="C220" s="201"/>
      <c r="D220" s="202" t="s">
        <v>131</v>
      </c>
      <c r="E220" s="203" t="s">
        <v>19</v>
      </c>
      <c r="F220" s="204" t="s">
        <v>257</v>
      </c>
      <c r="G220" s="201"/>
      <c r="H220" s="203" t="s">
        <v>19</v>
      </c>
      <c r="I220" s="205"/>
      <c r="J220" s="201"/>
      <c r="K220" s="201"/>
      <c r="L220" s="206"/>
      <c r="M220" s="207"/>
      <c r="N220" s="208"/>
      <c r="O220" s="208"/>
      <c r="P220" s="208"/>
      <c r="Q220" s="208"/>
      <c r="R220" s="208"/>
      <c r="S220" s="208"/>
      <c r="T220" s="209"/>
      <c r="AT220" s="210" t="s">
        <v>131</v>
      </c>
      <c r="AU220" s="210" t="s">
        <v>81</v>
      </c>
      <c r="AV220" s="13" t="s">
        <v>79</v>
      </c>
      <c r="AW220" s="13" t="s">
        <v>33</v>
      </c>
      <c r="AX220" s="13" t="s">
        <v>71</v>
      </c>
      <c r="AY220" s="210" t="s">
        <v>124</v>
      </c>
    </row>
    <row r="221" spans="1:65" s="13" customFormat="1" ht="10.199999999999999" hidden="1">
      <c r="B221" s="200"/>
      <c r="C221" s="201"/>
      <c r="D221" s="202" t="s">
        <v>131</v>
      </c>
      <c r="E221" s="203" t="s">
        <v>19</v>
      </c>
      <c r="F221" s="204" t="s">
        <v>133</v>
      </c>
      <c r="G221" s="201"/>
      <c r="H221" s="203" t="s">
        <v>19</v>
      </c>
      <c r="I221" s="205"/>
      <c r="J221" s="201"/>
      <c r="K221" s="201"/>
      <c r="L221" s="206"/>
      <c r="M221" s="207"/>
      <c r="N221" s="208"/>
      <c r="O221" s="208"/>
      <c r="P221" s="208"/>
      <c r="Q221" s="208"/>
      <c r="R221" s="208"/>
      <c r="S221" s="208"/>
      <c r="T221" s="209"/>
      <c r="AT221" s="210" t="s">
        <v>131</v>
      </c>
      <c r="AU221" s="210" t="s">
        <v>81</v>
      </c>
      <c r="AV221" s="13" t="s">
        <v>79</v>
      </c>
      <c r="AW221" s="13" t="s">
        <v>33</v>
      </c>
      <c r="AX221" s="13" t="s">
        <v>71</v>
      </c>
      <c r="AY221" s="210" t="s">
        <v>124</v>
      </c>
    </row>
    <row r="222" spans="1:65" s="14" customFormat="1" ht="10.199999999999999" hidden="1">
      <c r="B222" s="211"/>
      <c r="C222" s="212"/>
      <c r="D222" s="202" t="s">
        <v>131</v>
      </c>
      <c r="E222" s="213" t="s">
        <v>19</v>
      </c>
      <c r="F222" s="214" t="s">
        <v>258</v>
      </c>
      <c r="G222" s="212"/>
      <c r="H222" s="215">
        <v>11.22</v>
      </c>
      <c r="I222" s="216"/>
      <c r="J222" s="212"/>
      <c r="K222" s="212"/>
      <c r="L222" s="217"/>
      <c r="M222" s="218"/>
      <c r="N222" s="219"/>
      <c r="O222" s="219"/>
      <c r="P222" s="219"/>
      <c r="Q222" s="219"/>
      <c r="R222" s="219"/>
      <c r="S222" s="219"/>
      <c r="T222" s="220"/>
      <c r="AT222" s="221" t="s">
        <v>131</v>
      </c>
      <c r="AU222" s="221" t="s">
        <v>81</v>
      </c>
      <c r="AV222" s="14" t="s">
        <v>81</v>
      </c>
      <c r="AW222" s="14" t="s">
        <v>33</v>
      </c>
      <c r="AX222" s="14" t="s">
        <v>71</v>
      </c>
      <c r="AY222" s="221" t="s">
        <v>124</v>
      </c>
    </row>
    <row r="223" spans="1:65" s="13" customFormat="1" ht="10.199999999999999" hidden="1">
      <c r="B223" s="200"/>
      <c r="C223" s="201"/>
      <c r="D223" s="202" t="s">
        <v>131</v>
      </c>
      <c r="E223" s="203" t="s">
        <v>19</v>
      </c>
      <c r="F223" s="204" t="s">
        <v>205</v>
      </c>
      <c r="G223" s="201"/>
      <c r="H223" s="203" t="s">
        <v>19</v>
      </c>
      <c r="I223" s="205"/>
      <c r="J223" s="201"/>
      <c r="K223" s="201"/>
      <c r="L223" s="206"/>
      <c r="M223" s="207"/>
      <c r="N223" s="208"/>
      <c r="O223" s="208"/>
      <c r="P223" s="208"/>
      <c r="Q223" s="208"/>
      <c r="R223" s="208"/>
      <c r="S223" s="208"/>
      <c r="T223" s="209"/>
      <c r="AT223" s="210" t="s">
        <v>131</v>
      </c>
      <c r="AU223" s="210" t="s">
        <v>81</v>
      </c>
      <c r="AV223" s="13" t="s">
        <v>79</v>
      </c>
      <c r="AW223" s="13" t="s">
        <v>33</v>
      </c>
      <c r="AX223" s="13" t="s">
        <v>71</v>
      </c>
      <c r="AY223" s="210" t="s">
        <v>124</v>
      </c>
    </row>
    <row r="224" spans="1:65" s="14" customFormat="1" ht="10.199999999999999" hidden="1">
      <c r="B224" s="211"/>
      <c r="C224" s="212"/>
      <c r="D224" s="202" t="s">
        <v>131</v>
      </c>
      <c r="E224" s="213" t="s">
        <v>19</v>
      </c>
      <c r="F224" s="214" t="s">
        <v>259</v>
      </c>
      <c r="G224" s="212"/>
      <c r="H224" s="215">
        <v>22.875</v>
      </c>
      <c r="I224" s="216"/>
      <c r="J224" s="212"/>
      <c r="K224" s="212"/>
      <c r="L224" s="217"/>
      <c r="M224" s="218"/>
      <c r="N224" s="219"/>
      <c r="O224" s="219"/>
      <c r="P224" s="219"/>
      <c r="Q224" s="219"/>
      <c r="R224" s="219"/>
      <c r="S224" s="219"/>
      <c r="T224" s="220"/>
      <c r="AT224" s="221" t="s">
        <v>131</v>
      </c>
      <c r="AU224" s="221" t="s">
        <v>81</v>
      </c>
      <c r="AV224" s="14" t="s">
        <v>81</v>
      </c>
      <c r="AW224" s="14" t="s">
        <v>33</v>
      </c>
      <c r="AX224" s="14" t="s">
        <v>71</v>
      </c>
      <c r="AY224" s="221" t="s">
        <v>124</v>
      </c>
    </row>
    <row r="225" spans="1:65" s="13" customFormat="1" ht="10.199999999999999" hidden="1">
      <c r="B225" s="200"/>
      <c r="C225" s="201"/>
      <c r="D225" s="202" t="s">
        <v>131</v>
      </c>
      <c r="E225" s="203" t="s">
        <v>19</v>
      </c>
      <c r="F225" s="204" t="s">
        <v>207</v>
      </c>
      <c r="G225" s="201"/>
      <c r="H225" s="203" t="s">
        <v>19</v>
      </c>
      <c r="I225" s="205"/>
      <c r="J225" s="201"/>
      <c r="K225" s="201"/>
      <c r="L225" s="206"/>
      <c r="M225" s="207"/>
      <c r="N225" s="208"/>
      <c r="O225" s="208"/>
      <c r="P225" s="208"/>
      <c r="Q225" s="208"/>
      <c r="R225" s="208"/>
      <c r="S225" s="208"/>
      <c r="T225" s="209"/>
      <c r="AT225" s="210" t="s">
        <v>131</v>
      </c>
      <c r="AU225" s="210" t="s">
        <v>81</v>
      </c>
      <c r="AV225" s="13" t="s">
        <v>79</v>
      </c>
      <c r="AW225" s="13" t="s">
        <v>33</v>
      </c>
      <c r="AX225" s="13" t="s">
        <v>71</v>
      </c>
      <c r="AY225" s="210" t="s">
        <v>124</v>
      </c>
    </row>
    <row r="226" spans="1:65" s="14" customFormat="1" ht="10.199999999999999" hidden="1">
      <c r="B226" s="211"/>
      <c r="C226" s="212"/>
      <c r="D226" s="202" t="s">
        <v>131</v>
      </c>
      <c r="E226" s="213" t="s">
        <v>19</v>
      </c>
      <c r="F226" s="214" t="s">
        <v>260</v>
      </c>
      <c r="G226" s="212"/>
      <c r="H226" s="215">
        <v>11.76</v>
      </c>
      <c r="I226" s="216"/>
      <c r="J226" s="212"/>
      <c r="K226" s="212"/>
      <c r="L226" s="217"/>
      <c r="M226" s="218"/>
      <c r="N226" s="219"/>
      <c r="O226" s="219"/>
      <c r="P226" s="219"/>
      <c r="Q226" s="219"/>
      <c r="R226" s="219"/>
      <c r="S226" s="219"/>
      <c r="T226" s="220"/>
      <c r="AT226" s="221" t="s">
        <v>131</v>
      </c>
      <c r="AU226" s="221" t="s">
        <v>81</v>
      </c>
      <c r="AV226" s="14" t="s">
        <v>81</v>
      </c>
      <c r="AW226" s="14" t="s">
        <v>33</v>
      </c>
      <c r="AX226" s="14" t="s">
        <v>71</v>
      </c>
      <c r="AY226" s="221" t="s">
        <v>124</v>
      </c>
    </row>
    <row r="227" spans="1:65" s="13" customFormat="1" ht="10.199999999999999" hidden="1">
      <c r="B227" s="200"/>
      <c r="C227" s="201"/>
      <c r="D227" s="202" t="s">
        <v>131</v>
      </c>
      <c r="E227" s="203" t="s">
        <v>19</v>
      </c>
      <c r="F227" s="204" t="s">
        <v>209</v>
      </c>
      <c r="G227" s="201"/>
      <c r="H227" s="203" t="s">
        <v>19</v>
      </c>
      <c r="I227" s="205"/>
      <c r="J227" s="201"/>
      <c r="K227" s="201"/>
      <c r="L227" s="206"/>
      <c r="M227" s="207"/>
      <c r="N227" s="208"/>
      <c r="O227" s="208"/>
      <c r="P227" s="208"/>
      <c r="Q227" s="208"/>
      <c r="R227" s="208"/>
      <c r="S227" s="208"/>
      <c r="T227" s="209"/>
      <c r="AT227" s="210" t="s">
        <v>131</v>
      </c>
      <c r="AU227" s="210" t="s">
        <v>81</v>
      </c>
      <c r="AV227" s="13" t="s">
        <v>79</v>
      </c>
      <c r="AW227" s="13" t="s">
        <v>33</v>
      </c>
      <c r="AX227" s="13" t="s">
        <v>71</v>
      </c>
      <c r="AY227" s="210" t="s">
        <v>124</v>
      </c>
    </row>
    <row r="228" spans="1:65" s="14" customFormat="1" ht="10.199999999999999" hidden="1">
      <c r="B228" s="211"/>
      <c r="C228" s="212"/>
      <c r="D228" s="202" t="s">
        <v>131</v>
      </c>
      <c r="E228" s="213" t="s">
        <v>19</v>
      </c>
      <c r="F228" s="214" t="s">
        <v>260</v>
      </c>
      <c r="G228" s="212"/>
      <c r="H228" s="215">
        <v>11.76</v>
      </c>
      <c r="I228" s="216"/>
      <c r="J228" s="212"/>
      <c r="K228" s="212"/>
      <c r="L228" s="217"/>
      <c r="M228" s="218"/>
      <c r="N228" s="219"/>
      <c r="O228" s="219"/>
      <c r="P228" s="219"/>
      <c r="Q228" s="219"/>
      <c r="R228" s="219"/>
      <c r="S228" s="219"/>
      <c r="T228" s="220"/>
      <c r="AT228" s="221" t="s">
        <v>131</v>
      </c>
      <c r="AU228" s="221" t="s">
        <v>81</v>
      </c>
      <c r="AV228" s="14" t="s">
        <v>81</v>
      </c>
      <c r="AW228" s="14" t="s">
        <v>33</v>
      </c>
      <c r="AX228" s="14" t="s">
        <v>71</v>
      </c>
      <c r="AY228" s="221" t="s">
        <v>124</v>
      </c>
    </row>
    <row r="229" spans="1:65" s="15" customFormat="1" ht="10.199999999999999" hidden="1">
      <c r="B229" s="222"/>
      <c r="C229" s="223"/>
      <c r="D229" s="202" t="s">
        <v>131</v>
      </c>
      <c r="E229" s="224" t="s">
        <v>19</v>
      </c>
      <c r="F229" s="225" t="s">
        <v>140</v>
      </c>
      <c r="G229" s="223"/>
      <c r="H229" s="226">
        <v>57.614999999999995</v>
      </c>
      <c r="I229" s="227"/>
      <c r="J229" s="223"/>
      <c r="K229" s="223"/>
      <c r="L229" s="228"/>
      <c r="M229" s="229"/>
      <c r="N229" s="230"/>
      <c r="O229" s="230"/>
      <c r="P229" s="230"/>
      <c r="Q229" s="230"/>
      <c r="R229" s="230"/>
      <c r="S229" s="230"/>
      <c r="T229" s="231"/>
      <c r="AT229" s="232" t="s">
        <v>131</v>
      </c>
      <c r="AU229" s="232" t="s">
        <v>81</v>
      </c>
      <c r="AV229" s="15" t="s">
        <v>130</v>
      </c>
      <c r="AW229" s="15" t="s">
        <v>33</v>
      </c>
      <c r="AX229" s="15" t="s">
        <v>79</v>
      </c>
      <c r="AY229" s="232" t="s">
        <v>124</v>
      </c>
    </row>
    <row r="230" spans="1:65" s="2" customFormat="1" ht="16.5" customHeight="1">
      <c r="A230" s="34"/>
      <c r="B230" s="35"/>
      <c r="C230" s="187" t="s">
        <v>261</v>
      </c>
      <c r="D230" s="187" t="s">
        <v>126</v>
      </c>
      <c r="E230" s="188" t="s">
        <v>262</v>
      </c>
      <c r="F230" s="189" t="s">
        <v>263</v>
      </c>
      <c r="G230" s="190" t="s">
        <v>172</v>
      </c>
      <c r="H230" s="191">
        <v>48.061</v>
      </c>
      <c r="I230" s="192"/>
      <c r="J230" s="193">
        <f>ROUND(I230*H230,2)</f>
        <v>0</v>
      </c>
      <c r="K230" s="189" t="s">
        <v>19</v>
      </c>
      <c r="L230" s="39"/>
      <c r="M230" s="194" t="s">
        <v>19</v>
      </c>
      <c r="N230" s="195" t="s">
        <v>42</v>
      </c>
      <c r="O230" s="64"/>
      <c r="P230" s="196">
        <f>O230*H230</f>
        <v>0</v>
      </c>
      <c r="Q230" s="196">
        <v>0</v>
      </c>
      <c r="R230" s="196">
        <f>Q230*H230</f>
        <v>0</v>
      </c>
      <c r="S230" s="196">
        <v>0</v>
      </c>
      <c r="T230" s="197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8" t="s">
        <v>130</v>
      </c>
      <c r="AT230" s="198" t="s">
        <v>126</v>
      </c>
      <c r="AU230" s="198" t="s">
        <v>81</v>
      </c>
      <c r="AY230" s="17" t="s">
        <v>124</v>
      </c>
      <c r="BE230" s="199">
        <f>IF(N230="základní",J230,0)</f>
        <v>0</v>
      </c>
      <c r="BF230" s="199">
        <f>IF(N230="snížená",J230,0)</f>
        <v>0</v>
      </c>
      <c r="BG230" s="199">
        <f>IF(N230="zákl. přenesená",J230,0)</f>
        <v>0</v>
      </c>
      <c r="BH230" s="199">
        <f>IF(N230="sníž. přenesená",J230,0)</f>
        <v>0</v>
      </c>
      <c r="BI230" s="199">
        <f>IF(N230="nulová",J230,0)</f>
        <v>0</v>
      </c>
      <c r="BJ230" s="17" t="s">
        <v>79</v>
      </c>
      <c r="BK230" s="199">
        <f>ROUND(I230*H230,2)</f>
        <v>0</v>
      </c>
      <c r="BL230" s="17" t="s">
        <v>130</v>
      </c>
      <c r="BM230" s="198" t="s">
        <v>264</v>
      </c>
    </row>
    <row r="231" spans="1:65" s="13" customFormat="1" ht="10.199999999999999" hidden="1">
      <c r="B231" s="200"/>
      <c r="C231" s="201"/>
      <c r="D231" s="202" t="s">
        <v>131</v>
      </c>
      <c r="E231" s="203" t="s">
        <v>19</v>
      </c>
      <c r="F231" s="204" t="s">
        <v>265</v>
      </c>
      <c r="G231" s="201"/>
      <c r="H231" s="203" t="s">
        <v>19</v>
      </c>
      <c r="I231" s="205"/>
      <c r="J231" s="201"/>
      <c r="K231" s="201"/>
      <c r="L231" s="206"/>
      <c r="M231" s="207"/>
      <c r="N231" s="208"/>
      <c r="O231" s="208"/>
      <c r="P231" s="208"/>
      <c r="Q231" s="208"/>
      <c r="R231" s="208"/>
      <c r="S231" s="208"/>
      <c r="T231" s="209"/>
      <c r="AT231" s="210" t="s">
        <v>131</v>
      </c>
      <c r="AU231" s="210" t="s">
        <v>81</v>
      </c>
      <c r="AV231" s="13" t="s">
        <v>79</v>
      </c>
      <c r="AW231" s="13" t="s">
        <v>33</v>
      </c>
      <c r="AX231" s="13" t="s">
        <v>71</v>
      </c>
      <c r="AY231" s="210" t="s">
        <v>124</v>
      </c>
    </row>
    <row r="232" spans="1:65" s="13" customFormat="1" ht="10.199999999999999" hidden="1">
      <c r="B232" s="200"/>
      <c r="C232" s="201"/>
      <c r="D232" s="202" t="s">
        <v>131</v>
      </c>
      <c r="E232" s="203" t="s">
        <v>19</v>
      </c>
      <c r="F232" s="204" t="s">
        <v>209</v>
      </c>
      <c r="G232" s="201"/>
      <c r="H232" s="203" t="s">
        <v>19</v>
      </c>
      <c r="I232" s="205"/>
      <c r="J232" s="201"/>
      <c r="K232" s="201"/>
      <c r="L232" s="206"/>
      <c r="M232" s="207"/>
      <c r="N232" s="208"/>
      <c r="O232" s="208"/>
      <c r="P232" s="208"/>
      <c r="Q232" s="208"/>
      <c r="R232" s="208"/>
      <c r="S232" s="208"/>
      <c r="T232" s="209"/>
      <c r="AT232" s="210" t="s">
        <v>131</v>
      </c>
      <c r="AU232" s="210" t="s">
        <v>81</v>
      </c>
      <c r="AV232" s="13" t="s">
        <v>79</v>
      </c>
      <c r="AW232" s="13" t="s">
        <v>33</v>
      </c>
      <c r="AX232" s="13" t="s">
        <v>71</v>
      </c>
      <c r="AY232" s="210" t="s">
        <v>124</v>
      </c>
    </row>
    <row r="233" spans="1:65" s="14" customFormat="1" ht="30.6" hidden="1">
      <c r="B233" s="211"/>
      <c r="C233" s="212"/>
      <c r="D233" s="202" t="s">
        <v>131</v>
      </c>
      <c r="E233" s="213" t="s">
        <v>19</v>
      </c>
      <c r="F233" s="214" t="s">
        <v>266</v>
      </c>
      <c r="G233" s="212"/>
      <c r="H233" s="215">
        <v>48.061</v>
      </c>
      <c r="I233" s="216"/>
      <c r="J233" s="212"/>
      <c r="K233" s="212"/>
      <c r="L233" s="217"/>
      <c r="M233" s="218"/>
      <c r="N233" s="219"/>
      <c r="O233" s="219"/>
      <c r="P233" s="219"/>
      <c r="Q233" s="219"/>
      <c r="R233" s="219"/>
      <c r="S233" s="219"/>
      <c r="T233" s="220"/>
      <c r="AT233" s="221" t="s">
        <v>131</v>
      </c>
      <c r="AU233" s="221" t="s">
        <v>81</v>
      </c>
      <c r="AV233" s="14" t="s">
        <v>81</v>
      </c>
      <c r="AW233" s="14" t="s">
        <v>33</v>
      </c>
      <c r="AX233" s="14" t="s">
        <v>71</v>
      </c>
      <c r="AY233" s="221" t="s">
        <v>124</v>
      </c>
    </row>
    <row r="234" spans="1:65" s="15" customFormat="1" ht="10.199999999999999" hidden="1">
      <c r="B234" s="222"/>
      <c r="C234" s="223"/>
      <c r="D234" s="202" t="s">
        <v>131</v>
      </c>
      <c r="E234" s="224" t="s">
        <v>19</v>
      </c>
      <c r="F234" s="225" t="s">
        <v>140</v>
      </c>
      <c r="G234" s="223"/>
      <c r="H234" s="226">
        <v>48.061</v>
      </c>
      <c r="I234" s="227"/>
      <c r="J234" s="223"/>
      <c r="K234" s="223"/>
      <c r="L234" s="228"/>
      <c r="M234" s="229"/>
      <c r="N234" s="230"/>
      <c r="O234" s="230"/>
      <c r="P234" s="230"/>
      <c r="Q234" s="230"/>
      <c r="R234" s="230"/>
      <c r="S234" s="230"/>
      <c r="T234" s="231"/>
      <c r="AT234" s="232" t="s">
        <v>131</v>
      </c>
      <c r="AU234" s="232" t="s">
        <v>81</v>
      </c>
      <c r="AV234" s="15" t="s">
        <v>130</v>
      </c>
      <c r="AW234" s="15" t="s">
        <v>33</v>
      </c>
      <c r="AX234" s="15" t="s">
        <v>79</v>
      </c>
      <c r="AY234" s="232" t="s">
        <v>124</v>
      </c>
    </row>
    <row r="235" spans="1:65" s="2" customFormat="1" ht="21.75" customHeight="1">
      <c r="A235" s="34"/>
      <c r="B235" s="35"/>
      <c r="C235" s="187" t="s">
        <v>196</v>
      </c>
      <c r="D235" s="187" t="s">
        <v>126</v>
      </c>
      <c r="E235" s="188" t="s">
        <v>267</v>
      </c>
      <c r="F235" s="189" t="s">
        <v>268</v>
      </c>
      <c r="G235" s="190" t="s">
        <v>129</v>
      </c>
      <c r="H235" s="191">
        <v>6.4359999999999999</v>
      </c>
      <c r="I235" s="192"/>
      <c r="J235" s="193">
        <f>ROUND(I235*H235,2)</f>
        <v>0</v>
      </c>
      <c r="K235" s="189" t="s">
        <v>19</v>
      </c>
      <c r="L235" s="39"/>
      <c r="M235" s="194" t="s">
        <v>19</v>
      </c>
      <c r="N235" s="195" t="s">
        <v>42</v>
      </c>
      <c r="O235" s="64"/>
      <c r="P235" s="196">
        <f>O235*H235</f>
        <v>0</v>
      </c>
      <c r="Q235" s="196">
        <v>0</v>
      </c>
      <c r="R235" s="196">
        <f>Q235*H235</f>
        <v>0</v>
      </c>
      <c r="S235" s="196">
        <v>0</v>
      </c>
      <c r="T235" s="197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8" t="s">
        <v>130</v>
      </c>
      <c r="AT235" s="198" t="s">
        <v>126</v>
      </c>
      <c r="AU235" s="198" t="s">
        <v>81</v>
      </c>
      <c r="AY235" s="17" t="s">
        <v>124</v>
      </c>
      <c r="BE235" s="199">
        <f>IF(N235="základní",J235,0)</f>
        <v>0</v>
      </c>
      <c r="BF235" s="199">
        <f>IF(N235="snížená",J235,0)</f>
        <v>0</v>
      </c>
      <c r="BG235" s="199">
        <f>IF(N235="zákl. přenesená",J235,0)</f>
        <v>0</v>
      </c>
      <c r="BH235" s="199">
        <f>IF(N235="sníž. přenesená",J235,0)</f>
        <v>0</v>
      </c>
      <c r="BI235" s="199">
        <f>IF(N235="nulová",J235,0)</f>
        <v>0</v>
      </c>
      <c r="BJ235" s="17" t="s">
        <v>79</v>
      </c>
      <c r="BK235" s="199">
        <f>ROUND(I235*H235,2)</f>
        <v>0</v>
      </c>
      <c r="BL235" s="17" t="s">
        <v>130</v>
      </c>
      <c r="BM235" s="198" t="s">
        <v>269</v>
      </c>
    </row>
    <row r="236" spans="1:65" s="13" customFormat="1" ht="10.199999999999999" hidden="1">
      <c r="B236" s="200"/>
      <c r="C236" s="201"/>
      <c r="D236" s="202" t="s">
        <v>131</v>
      </c>
      <c r="E236" s="203" t="s">
        <v>19</v>
      </c>
      <c r="F236" s="204" t="s">
        <v>133</v>
      </c>
      <c r="G236" s="201"/>
      <c r="H236" s="203" t="s">
        <v>19</v>
      </c>
      <c r="I236" s="205"/>
      <c r="J236" s="201"/>
      <c r="K236" s="201"/>
      <c r="L236" s="206"/>
      <c r="M236" s="207"/>
      <c r="N236" s="208"/>
      <c r="O236" s="208"/>
      <c r="P236" s="208"/>
      <c r="Q236" s="208"/>
      <c r="R236" s="208"/>
      <c r="S236" s="208"/>
      <c r="T236" s="209"/>
      <c r="AT236" s="210" t="s">
        <v>131</v>
      </c>
      <c r="AU236" s="210" t="s">
        <v>81</v>
      </c>
      <c r="AV236" s="13" t="s">
        <v>79</v>
      </c>
      <c r="AW236" s="13" t="s">
        <v>33</v>
      </c>
      <c r="AX236" s="13" t="s">
        <v>71</v>
      </c>
      <c r="AY236" s="210" t="s">
        <v>124</v>
      </c>
    </row>
    <row r="237" spans="1:65" s="13" customFormat="1" ht="10.199999999999999" hidden="1">
      <c r="B237" s="200"/>
      <c r="C237" s="201"/>
      <c r="D237" s="202" t="s">
        <v>131</v>
      </c>
      <c r="E237" s="203" t="s">
        <v>19</v>
      </c>
      <c r="F237" s="204" t="s">
        <v>245</v>
      </c>
      <c r="G237" s="201"/>
      <c r="H237" s="203" t="s">
        <v>19</v>
      </c>
      <c r="I237" s="205"/>
      <c r="J237" s="201"/>
      <c r="K237" s="201"/>
      <c r="L237" s="206"/>
      <c r="M237" s="207"/>
      <c r="N237" s="208"/>
      <c r="O237" s="208"/>
      <c r="P237" s="208"/>
      <c r="Q237" s="208"/>
      <c r="R237" s="208"/>
      <c r="S237" s="208"/>
      <c r="T237" s="209"/>
      <c r="AT237" s="210" t="s">
        <v>131</v>
      </c>
      <c r="AU237" s="210" t="s">
        <v>81</v>
      </c>
      <c r="AV237" s="13" t="s">
        <v>79</v>
      </c>
      <c r="AW237" s="13" t="s">
        <v>33</v>
      </c>
      <c r="AX237" s="13" t="s">
        <v>71</v>
      </c>
      <c r="AY237" s="210" t="s">
        <v>124</v>
      </c>
    </row>
    <row r="238" spans="1:65" s="14" customFormat="1" ht="10.199999999999999" hidden="1">
      <c r="B238" s="211"/>
      <c r="C238" s="212"/>
      <c r="D238" s="202" t="s">
        <v>131</v>
      </c>
      <c r="E238" s="213" t="s">
        <v>19</v>
      </c>
      <c r="F238" s="214" t="s">
        <v>270</v>
      </c>
      <c r="G238" s="212"/>
      <c r="H238" s="215">
        <v>6.4359999999999999</v>
      </c>
      <c r="I238" s="216"/>
      <c r="J238" s="212"/>
      <c r="K238" s="212"/>
      <c r="L238" s="217"/>
      <c r="M238" s="218"/>
      <c r="N238" s="219"/>
      <c r="O238" s="219"/>
      <c r="P238" s="219"/>
      <c r="Q238" s="219"/>
      <c r="R238" s="219"/>
      <c r="S238" s="219"/>
      <c r="T238" s="220"/>
      <c r="AT238" s="221" t="s">
        <v>131</v>
      </c>
      <c r="AU238" s="221" t="s">
        <v>81</v>
      </c>
      <c r="AV238" s="14" t="s">
        <v>81</v>
      </c>
      <c r="AW238" s="14" t="s">
        <v>33</v>
      </c>
      <c r="AX238" s="14" t="s">
        <v>71</v>
      </c>
      <c r="AY238" s="221" t="s">
        <v>124</v>
      </c>
    </row>
    <row r="239" spans="1:65" s="15" customFormat="1" ht="10.199999999999999" hidden="1">
      <c r="B239" s="222"/>
      <c r="C239" s="223"/>
      <c r="D239" s="202" t="s">
        <v>131</v>
      </c>
      <c r="E239" s="224" t="s">
        <v>19</v>
      </c>
      <c r="F239" s="225" t="s">
        <v>140</v>
      </c>
      <c r="G239" s="223"/>
      <c r="H239" s="226">
        <v>6.4359999999999999</v>
      </c>
      <c r="I239" s="227"/>
      <c r="J239" s="223"/>
      <c r="K239" s="223"/>
      <c r="L239" s="228"/>
      <c r="M239" s="229"/>
      <c r="N239" s="230"/>
      <c r="O239" s="230"/>
      <c r="P239" s="230"/>
      <c r="Q239" s="230"/>
      <c r="R239" s="230"/>
      <c r="S239" s="230"/>
      <c r="T239" s="231"/>
      <c r="AT239" s="232" t="s">
        <v>131</v>
      </c>
      <c r="AU239" s="232" t="s">
        <v>81</v>
      </c>
      <c r="AV239" s="15" t="s">
        <v>130</v>
      </c>
      <c r="AW239" s="15" t="s">
        <v>33</v>
      </c>
      <c r="AX239" s="15" t="s">
        <v>79</v>
      </c>
      <c r="AY239" s="232" t="s">
        <v>124</v>
      </c>
    </row>
    <row r="240" spans="1:65" s="2" customFormat="1" ht="21.75" customHeight="1">
      <c r="A240" s="34"/>
      <c r="B240" s="35"/>
      <c r="C240" s="187" t="s">
        <v>271</v>
      </c>
      <c r="D240" s="187" t="s">
        <v>126</v>
      </c>
      <c r="E240" s="188" t="s">
        <v>272</v>
      </c>
      <c r="F240" s="189" t="s">
        <v>273</v>
      </c>
      <c r="G240" s="190" t="s">
        <v>172</v>
      </c>
      <c r="H240" s="191">
        <v>79.748999999999995</v>
      </c>
      <c r="I240" s="192"/>
      <c r="J240" s="193">
        <f>ROUND(I240*H240,2)</f>
        <v>0</v>
      </c>
      <c r="K240" s="189" t="s">
        <v>19</v>
      </c>
      <c r="L240" s="39"/>
      <c r="M240" s="194" t="s">
        <v>19</v>
      </c>
      <c r="N240" s="195" t="s">
        <v>42</v>
      </c>
      <c r="O240" s="64"/>
      <c r="P240" s="196">
        <f>O240*H240</f>
        <v>0</v>
      </c>
      <c r="Q240" s="196">
        <v>0</v>
      </c>
      <c r="R240" s="196">
        <f>Q240*H240</f>
        <v>0</v>
      </c>
      <c r="S240" s="196">
        <v>0</v>
      </c>
      <c r="T240" s="197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8" t="s">
        <v>130</v>
      </c>
      <c r="AT240" s="198" t="s">
        <v>126</v>
      </c>
      <c r="AU240" s="198" t="s">
        <v>81</v>
      </c>
      <c r="AY240" s="17" t="s">
        <v>124</v>
      </c>
      <c r="BE240" s="199">
        <f>IF(N240="základní",J240,0)</f>
        <v>0</v>
      </c>
      <c r="BF240" s="199">
        <f>IF(N240="snížená",J240,0)</f>
        <v>0</v>
      </c>
      <c r="BG240" s="199">
        <f>IF(N240="zákl. přenesená",J240,0)</f>
        <v>0</v>
      </c>
      <c r="BH240" s="199">
        <f>IF(N240="sníž. přenesená",J240,0)</f>
        <v>0</v>
      </c>
      <c r="BI240" s="199">
        <f>IF(N240="nulová",J240,0)</f>
        <v>0</v>
      </c>
      <c r="BJ240" s="17" t="s">
        <v>79</v>
      </c>
      <c r="BK240" s="199">
        <f>ROUND(I240*H240,2)</f>
        <v>0</v>
      </c>
      <c r="BL240" s="17" t="s">
        <v>130</v>
      </c>
      <c r="BM240" s="198" t="s">
        <v>274</v>
      </c>
    </row>
    <row r="241" spans="2:63" s="13" customFormat="1" ht="10.199999999999999" hidden="1">
      <c r="B241" s="200"/>
      <c r="C241" s="201"/>
      <c r="D241" s="202" t="s">
        <v>131</v>
      </c>
      <c r="E241" s="203" t="s">
        <v>19</v>
      </c>
      <c r="F241" s="204" t="s">
        <v>133</v>
      </c>
      <c r="G241" s="201"/>
      <c r="H241" s="203" t="s">
        <v>19</v>
      </c>
      <c r="I241" s="205"/>
      <c r="J241" s="201"/>
      <c r="K241" s="201"/>
      <c r="L241" s="206"/>
      <c r="M241" s="207"/>
      <c r="N241" s="208"/>
      <c r="O241" s="208"/>
      <c r="P241" s="208"/>
      <c r="Q241" s="208"/>
      <c r="R241" s="208"/>
      <c r="S241" s="208"/>
      <c r="T241" s="209"/>
      <c r="AT241" s="210" t="s">
        <v>131</v>
      </c>
      <c r="AU241" s="210" t="s">
        <v>81</v>
      </c>
      <c r="AV241" s="13" t="s">
        <v>79</v>
      </c>
      <c r="AW241" s="13" t="s">
        <v>33</v>
      </c>
      <c r="AX241" s="13" t="s">
        <v>71</v>
      </c>
      <c r="AY241" s="210" t="s">
        <v>124</v>
      </c>
    </row>
    <row r="242" spans="2:63" s="13" customFormat="1" ht="10.199999999999999" hidden="1">
      <c r="B242" s="200"/>
      <c r="C242" s="201"/>
      <c r="D242" s="202" t="s">
        <v>131</v>
      </c>
      <c r="E242" s="203" t="s">
        <v>19</v>
      </c>
      <c r="F242" s="204" t="s">
        <v>275</v>
      </c>
      <c r="G242" s="201"/>
      <c r="H242" s="203" t="s">
        <v>19</v>
      </c>
      <c r="I242" s="205"/>
      <c r="J242" s="201"/>
      <c r="K242" s="201"/>
      <c r="L242" s="206"/>
      <c r="M242" s="207"/>
      <c r="N242" s="208"/>
      <c r="O242" s="208"/>
      <c r="P242" s="208"/>
      <c r="Q242" s="208"/>
      <c r="R242" s="208"/>
      <c r="S242" s="208"/>
      <c r="T242" s="209"/>
      <c r="AT242" s="210" t="s">
        <v>131</v>
      </c>
      <c r="AU242" s="210" t="s">
        <v>81</v>
      </c>
      <c r="AV242" s="13" t="s">
        <v>79</v>
      </c>
      <c r="AW242" s="13" t="s">
        <v>33</v>
      </c>
      <c r="AX242" s="13" t="s">
        <v>71</v>
      </c>
      <c r="AY242" s="210" t="s">
        <v>124</v>
      </c>
    </row>
    <row r="243" spans="2:63" s="14" customFormat="1" ht="10.199999999999999" hidden="1">
      <c r="B243" s="211"/>
      <c r="C243" s="212"/>
      <c r="D243" s="202" t="s">
        <v>131</v>
      </c>
      <c r="E243" s="213" t="s">
        <v>19</v>
      </c>
      <c r="F243" s="214" t="s">
        <v>276</v>
      </c>
      <c r="G243" s="212"/>
      <c r="H243" s="215">
        <v>10.164</v>
      </c>
      <c r="I243" s="216"/>
      <c r="J243" s="212"/>
      <c r="K243" s="212"/>
      <c r="L243" s="217"/>
      <c r="M243" s="218"/>
      <c r="N243" s="219"/>
      <c r="O243" s="219"/>
      <c r="P243" s="219"/>
      <c r="Q243" s="219"/>
      <c r="R243" s="219"/>
      <c r="S243" s="219"/>
      <c r="T243" s="220"/>
      <c r="AT243" s="221" t="s">
        <v>131</v>
      </c>
      <c r="AU243" s="221" t="s">
        <v>81</v>
      </c>
      <c r="AV243" s="14" t="s">
        <v>81</v>
      </c>
      <c r="AW243" s="14" t="s">
        <v>33</v>
      </c>
      <c r="AX243" s="14" t="s">
        <v>71</v>
      </c>
      <c r="AY243" s="221" t="s">
        <v>124</v>
      </c>
    </row>
    <row r="244" spans="2:63" s="13" customFormat="1" ht="10.199999999999999" hidden="1">
      <c r="B244" s="200"/>
      <c r="C244" s="201"/>
      <c r="D244" s="202" t="s">
        <v>131</v>
      </c>
      <c r="E244" s="203" t="s">
        <v>19</v>
      </c>
      <c r="F244" s="204" t="s">
        <v>277</v>
      </c>
      <c r="G244" s="201"/>
      <c r="H244" s="203" t="s">
        <v>19</v>
      </c>
      <c r="I244" s="205"/>
      <c r="J244" s="201"/>
      <c r="K244" s="201"/>
      <c r="L244" s="206"/>
      <c r="M244" s="207"/>
      <c r="N244" s="208"/>
      <c r="O244" s="208"/>
      <c r="P244" s="208"/>
      <c r="Q244" s="208"/>
      <c r="R244" s="208"/>
      <c r="S244" s="208"/>
      <c r="T244" s="209"/>
      <c r="AT244" s="210" t="s">
        <v>131</v>
      </c>
      <c r="AU244" s="210" t="s">
        <v>81</v>
      </c>
      <c r="AV244" s="13" t="s">
        <v>79</v>
      </c>
      <c r="AW244" s="13" t="s">
        <v>33</v>
      </c>
      <c r="AX244" s="13" t="s">
        <v>71</v>
      </c>
      <c r="AY244" s="210" t="s">
        <v>124</v>
      </c>
    </row>
    <row r="245" spans="2:63" s="14" customFormat="1" ht="10.199999999999999" hidden="1">
      <c r="B245" s="211"/>
      <c r="C245" s="212"/>
      <c r="D245" s="202" t="s">
        <v>131</v>
      </c>
      <c r="E245" s="213" t="s">
        <v>19</v>
      </c>
      <c r="F245" s="214" t="s">
        <v>278</v>
      </c>
      <c r="G245" s="212"/>
      <c r="H245" s="215">
        <v>1.798</v>
      </c>
      <c r="I245" s="216"/>
      <c r="J245" s="212"/>
      <c r="K245" s="212"/>
      <c r="L245" s="217"/>
      <c r="M245" s="218"/>
      <c r="N245" s="219"/>
      <c r="O245" s="219"/>
      <c r="P245" s="219"/>
      <c r="Q245" s="219"/>
      <c r="R245" s="219"/>
      <c r="S245" s="219"/>
      <c r="T245" s="220"/>
      <c r="AT245" s="221" t="s">
        <v>131</v>
      </c>
      <c r="AU245" s="221" t="s">
        <v>81</v>
      </c>
      <c r="AV245" s="14" t="s">
        <v>81</v>
      </c>
      <c r="AW245" s="14" t="s">
        <v>33</v>
      </c>
      <c r="AX245" s="14" t="s">
        <v>71</v>
      </c>
      <c r="AY245" s="221" t="s">
        <v>124</v>
      </c>
    </row>
    <row r="246" spans="2:63" s="13" customFormat="1" ht="10.199999999999999" hidden="1">
      <c r="B246" s="200"/>
      <c r="C246" s="201"/>
      <c r="D246" s="202" t="s">
        <v>131</v>
      </c>
      <c r="E246" s="203" t="s">
        <v>19</v>
      </c>
      <c r="F246" s="204" t="s">
        <v>205</v>
      </c>
      <c r="G246" s="201"/>
      <c r="H246" s="203" t="s">
        <v>19</v>
      </c>
      <c r="I246" s="205"/>
      <c r="J246" s="201"/>
      <c r="K246" s="201"/>
      <c r="L246" s="206"/>
      <c r="M246" s="207"/>
      <c r="N246" s="208"/>
      <c r="O246" s="208"/>
      <c r="P246" s="208"/>
      <c r="Q246" s="208"/>
      <c r="R246" s="208"/>
      <c r="S246" s="208"/>
      <c r="T246" s="209"/>
      <c r="AT246" s="210" t="s">
        <v>131</v>
      </c>
      <c r="AU246" s="210" t="s">
        <v>81</v>
      </c>
      <c r="AV246" s="13" t="s">
        <v>79</v>
      </c>
      <c r="AW246" s="13" t="s">
        <v>33</v>
      </c>
      <c r="AX246" s="13" t="s">
        <v>71</v>
      </c>
      <c r="AY246" s="210" t="s">
        <v>124</v>
      </c>
    </row>
    <row r="247" spans="2:63" s="13" customFormat="1" ht="10.199999999999999" hidden="1">
      <c r="B247" s="200"/>
      <c r="C247" s="201"/>
      <c r="D247" s="202" t="s">
        <v>131</v>
      </c>
      <c r="E247" s="203" t="s">
        <v>19</v>
      </c>
      <c r="F247" s="204" t="s">
        <v>279</v>
      </c>
      <c r="G247" s="201"/>
      <c r="H247" s="203" t="s">
        <v>19</v>
      </c>
      <c r="I247" s="205"/>
      <c r="J247" s="201"/>
      <c r="K247" s="201"/>
      <c r="L247" s="206"/>
      <c r="M247" s="207"/>
      <c r="N247" s="208"/>
      <c r="O247" s="208"/>
      <c r="P247" s="208"/>
      <c r="Q247" s="208"/>
      <c r="R247" s="208"/>
      <c r="S247" s="208"/>
      <c r="T247" s="209"/>
      <c r="AT247" s="210" t="s">
        <v>131</v>
      </c>
      <c r="AU247" s="210" t="s">
        <v>81</v>
      </c>
      <c r="AV247" s="13" t="s">
        <v>79</v>
      </c>
      <c r="AW247" s="13" t="s">
        <v>33</v>
      </c>
      <c r="AX247" s="13" t="s">
        <v>71</v>
      </c>
      <c r="AY247" s="210" t="s">
        <v>124</v>
      </c>
    </row>
    <row r="248" spans="2:63" s="14" customFormat="1" ht="10.199999999999999" hidden="1">
      <c r="B248" s="211"/>
      <c r="C248" s="212"/>
      <c r="D248" s="202" t="s">
        <v>131</v>
      </c>
      <c r="E248" s="213" t="s">
        <v>19</v>
      </c>
      <c r="F248" s="214" t="s">
        <v>280</v>
      </c>
      <c r="G248" s="212"/>
      <c r="H248" s="215">
        <v>20.488</v>
      </c>
      <c r="I248" s="216"/>
      <c r="J248" s="212"/>
      <c r="K248" s="212"/>
      <c r="L248" s="217"/>
      <c r="M248" s="218"/>
      <c r="N248" s="219"/>
      <c r="O248" s="219"/>
      <c r="P248" s="219"/>
      <c r="Q248" s="219"/>
      <c r="R248" s="219"/>
      <c r="S248" s="219"/>
      <c r="T248" s="220"/>
      <c r="AT248" s="221" t="s">
        <v>131</v>
      </c>
      <c r="AU248" s="221" t="s">
        <v>81</v>
      </c>
      <c r="AV248" s="14" t="s">
        <v>81</v>
      </c>
      <c r="AW248" s="14" t="s">
        <v>33</v>
      </c>
      <c r="AX248" s="14" t="s">
        <v>71</v>
      </c>
      <c r="AY248" s="221" t="s">
        <v>124</v>
      </c>
    </row>
    <row r="249" spans="2:63" s="13" customFormat="1" ht="10.199999999999999" hidden="1">
      <c r="B249" s="200"/>
      <c r="C249" s="201"/>
      <c r="D249" s="202" t="s">
        <v>131</v>
      </c>
      <c r="E249" s="203" t="s">
        <v>19</v>
      </c>
      <c r="F249" s="204" t="s">
        <v>207</v>
      </c>
      <c r="G249" s="201"/>
      <c r="H249" s="203" t="s">
        <v>19</v>
      </c>
      <c r="I249" s="205"/>
      <c r="J249" s="201"/>
      <c r="K249" s="201"/>
      <c r="L249" s="206"/>
      <c r="M249" s="207"/>
      <c r="N249" s="208"/>
      <c r="O249" s="208"/>
      <c r="P249" s="208"/>
      <c r="Q249" s="208"/>
      <c r="R249" s="208"/>
      <c r="S249" s="208"/>
      <c r="T249" s="209"/>
      <c r="AT249" s="210" t="s">
        <v>131</v>
      </c>
      <c r="AU249" s="210" t="s">
        <v>81</v>
      </c>
      <c r="AV249" s="13" t="s">
        <v>79</v>
      </c>
      <c r="AW249" s="13" t="s">
        <v>33</v>
      </c>
      <c r="AX249" s="13" t="s">
        <v>71</v>
      </c>
      <c r="AY249" s="210" t="s">
        <v>124</v>
      </c>
    </row>
    <row r="250" spans="2:63" s="13" customFormat="1" ht="10.199999999999999" hidden="1">
      <c r="B250" s="200"/>
      <c r="C250" s="201"/>
      <c r="D250" s="202" t="s">
        <v>131</v>
      </c>
      <c r="E250" s="203" t="s">
        <v>19</v>
      </c>
      <c r="F250" s="204" t="s">
        <v>279</v>
      </c>
      <c r="G250" s="201"/>
      <c r="H250" s="203" t="s">
        <v>19</v>
      </c>
      <c r="I250" s="205"/>
      <c r="J250" s="201"/>
      <c r="K250" s="201"/>
      <c r="L250" s="206"/>
      <c r="M250" s="207"/>
      <c r="N250" s="208"/>
      <c r="O250" s="208"/>
      <c r="P250" s="208"/>
      <c r="Q250" s="208"/>
      <c r="R250" s="208"/>
      <c r="S250" s="208"/>
      <c r="T250" s="209"/>
      <c r="AT250" s="210" t="s">
        <v>131</v>
      </c>
      <c r="AU250" s="210" t="s">
        <v>81</v>
      </c>
      <c r="AV250" s="13" t="s">
        <v>79</v>
      </c>
      <c r="AW250" s="13" t="s">
        <v>33</v>
      </c>
      <c r="AX250" s="13" t="s">
        <v>71</v>
      </c>
      <c r="AY250" s="210" t="s">
        <v>124</v>
      </c>
    </row>
    <row r="251" spans="2:63" s="14" customFormat="1" ht="10.199999999999999" hidden="1">
      <c r="B251" s="211"/>
      <c r="C251" s="212"/>
      <c r="D251" s="202" t="s">
        <v>131</v>
      </c>
      <c r="E251" s="213" t="s">
        <v>19</v>
      </c>
      <c r="F251" s="214" t="s">
        <v>281</v>
      </c>
      <c r="G251" s="212"/>
      <c r="H251" s="215">
        <v>23.518999999999998</v>
      </c>
      <c r="I251" s="216"/>
      <c r="J251" s="212"/>
      <c r="K251" s="212"/>
      <c r="L251" s="217"/>
      <c r="M251" s="218"/>
      <c r="N251" s="219"/>
      <c r="O251" s="219"/>
      <c r="P251" s="219"/>
      <c r="Q251" s="219"/>
      <c r="R251" s="219"/>
      <c r="S251" s="219"/>
      <c r="T251" s="220"/>
      <c r="AT251" s="221" t="s">
        <v>131</v>
      </c>
      <c r="AU251" s="221" t="s">
        <v>81</v>
      </c>
      <c r="AV251" s="14" t="s">
        <v>81</v>
      </c>
      <c r="AW251" s="14" t="s">
        <v>33</v>
      </c>
      <c r="AX251" s="14" t="s">
        <v>71</v>
      </c>
      <c r="AY251" s="221" t="s">
        <v>124</v>
      </c>
    </row>
    <row r="252" spans="2:63" s="13" customFormat="1" ht="10.199999999999999" hidden="1">
      <c r="B252" s="200"/>
      <c r="C252" s="201"/>
      <c r="D252" s="202" t="s">
        <v>131</v>
      </c>
      <c r="E252" s="203" t="s">
        <v>19</v>
      </c>
      <c r="F252" s="204" t="s">
        <v>209</v>
      </c>
      <c r="G252" s="201"/>
      <c r="H252" s="203" t="s">
        <v>19</v>
      </c>
      <c r="I252" s="205"/>
      <c r="J252" s="201"/>
      <c r="K252" s="201"/>
      <c r="L252" s="206"/>
      <c r="M252" s="207"/>
      <c r="N252" s="208"/>
      <c r="O252" s="208"/>
      <c r="P252" s="208"/>
      <c r="Q252" s="208"/>
      <c r="R252" s="208"/>
      <c r="S252" s="208"/>
      <c r="T252" s="209"/>
      <c r="AT252" s="210" t="s">
        <v>131</v>
      </c>
      <c r="AU252" s="210" t="s">
        <v>81</v>
      </c>
      <c r="AV252" s="13" t="s">
        <v>79</v>
      </c>
      <c r="AW252" s="13" t="s">
        <v>33</v>
      </c>
      <c r="AX252" s="13" t="s">
        <v>71</v>
      </c>
      <c r="AY252" s="210" t="s">
        <v>124</v>
      </c>
    </row>
    <row r="253" spans="2:63" s="13" customFormat="1" ht="10.199999999999999" hidden="1">
      <c r="B253" s="200"/>
      <c r="C253" s="201"/>
      <c r="D253" s="202" t="s">
        <v>131</v>
      </c>
      <c r="E253" s="203" t="s">
        <v>19</v>
      </c>
      <c r="F253" s="204" t="s">
        <v>279</v>
      </c>
      <c r="G253" s="201"/>
      <c r="H253" s="203" t="s">
        <v>19</v>
      </c>
      <c r="I253" s="205"/>
      <c r="J253" s="201"/>
      <c r="K253" s="201"/>
      <c r="L253" s="206"/>
      <c r="M253" s="207"/>
      <c r="N253" s="208"/>
      <c r="O253" s="208"/>
      <c r="P253" s="208"/>
      <c r="Q253" s="208"/>
      <c r="R253" s="208"/>
      <c r="S253" s="208"/>
      <c r="T253" s="209"/>
      <c r="AT253" s="210" t="s">
        <v>131</v>
      </c>
      <c r="AU253" s="210" t="s">
        <v>81</v>
      </c>
      <c r="AV253" s="13" t="s">
        <v>79</v>
      </c>
      <c r="AW253" s="13" t="s">
        <v>33</v>
      </c>
      <c r="AX253" s="13" t="s">
        <v>71</v>
      </c>
      <c r="AY253" s="210" t="s">
        <v>124</v>
      </c>
    </row>
    <row r="254" spans="2:63" s="14" customFormat="1" ht="10.199999999999999" hidden="1">
      <c r="B254" s="211"/>
      <c r="C254" s="212"/>
      <c r="D254" s="202" t="s">
        <v>131</v>
      </c>
      <c r="E254" s="213" t="s">
        <v>19</v>
      </c>
      <c r="F254" s="214" t="s">
        <v>282</v>
      </c>
      <c r="G254" s="212"/>
      <c r="H254" s="215">
        <v>23.78</v>
      </c>
      <c r="I254" s="216"/>
      <c r="J254" s="212"/>
      <c r="K254" s="212"/>
      <c r="L254" s="217"/>
      <c r="M254" s="218"/>
      <c r="N254" s="219"/>
      <c r="O254" s="219"/>
      <c r="P254" s="219"/>
      <c r="Q254" s="219"/>
      <c r="R254" s="219"/>
      <c r="S254" s="219"/>
      <c r="T254" s="220"/>
      <c r="AT254" s="221" t="s">
        <v>131</v>
      </c>
      <c r="AU254" s="221" t="s">
        <v>81</v>
      </c>
      <c r="AV254" s="14" t="s">
        <v>81</v>
      </c>
      <c r="AW254" s="14" t="s">
        <v>33</v>
      </c>
      <c r="AX254" s="14" t="s">
        <v>71</v>
      </c>
      <c r="AY254" s="221" t="s">
        <v>124</v>
      </c>
    </row>
    <row r="255" spans="2:63" s="15" customFormat="1" ht="10.199999999999999" hidden="1">
      <c r="B255" s="222"/>
      <c r="C255" s="223"/>
      <c r="D255" s="202" t="s">
        <v>131</v>
      </c>
      <c r="E255" s="224" t="s">
        <v>19</v>
      </c>
      <c r="F255" s="225" t="s">
        <v>140</v>
      </c>
      <c r="G255" s="223"/>
      <c r="H255" s="226">
        <v>79.748999999999995</v>
      </c>
      <c r="I255" s="227"/>
      <c r="J255" s="223"/>
      <c r="K255" s="223"/>
      <c r="L255" s="228"/>
      <c r="M255" s="229"/>
      <c r="N255" s="230"/>
      <c r="O255" s="230"/>
      <c r="P255" s="230"/>
      <c r="Q255" s="230"/>
      <c r="R255" s="230"/>
      <c r="S255" s="230"/>
      <c r="T255" s="231"/>
      <c r="AT255" s="232" t="s">
        <v>131</v>
      </c>
      <c r="AU255" s="232" t="s">
        <v>81</v>
      </c>
      <c r="AV255" s="15" t="s">
        <v>130</v>
      </c>
      <c r="AW255" s="15" t="s">
        <v>33</v>
      </c>
      <c r="AX255" s="15" t="s">
        <v>79</v>
      </c>
      <c r="AY255" s="232" t="s">
        <v>124</v>
      </c>
    </row>
    <row r="256" spans="2:63" s="12" customFormat="1" ht="22.8" customHeight="1">
      <c r="B256" s="171"/>
      <c r="C256" s="172"/>
      <c r="D256" s="173" t="s">
        <v>70</v>
      </c>
      <c r="E256" s="185" t="s">
        <v>179</v>
      </c>
      <c r="F256" s="185" t="s">
        <v>283</v>
      </c>
      <c r="G256" s="172"/>
      <c r="H256" s="172"/>
      <c r="I256" s="175"/>
      <c r="J256" s="186">
        <f>BK256</f>
        <v>0</v>
      </c>
      <c r="K256" s="172"/>
      <c r="L256" s="177"/>
      <c r="M256" s="178"/>
      <c r="N256" s="179"/>
      <c r="O256" s="179"/>
      <c r="P256" s="180">
        <f>SUM(P257:P449)</f>
        <v>0</v>
      </c>
      <c r="Q256" s="179"/>
      <c r="R256" s="180">
        <f>SUM(R257:R449)</f>
        <v>0</v>
      </c>
      <c r="S256" s="179"/>
      <c r="T256" s="181">
        <f>SUM(T257:T449)</f>
        <v>0</v>
      </c>
      <c r="AR256" s="182" t="s">
        <v>79</v>
      </c>
      <c r="AT256" s="183" t="s">
        <v>70</v>
      </c>
      <c r="AU256" s="183" t="s">
        <v>79</v>
      </c>
      <c r="AY256" s="182" t="s">
        <v>124</v>
      </c>
      <c r="BK256" s="184">
        <f>SUM(BK257:BK449)</f>
        <v>0</v>
      </c>
    </row>
    <row r="257" spans="1:65" s="2" customFormat="1" ht="21.75" customHeight="1">
      <c r="A257" s="34"/>
      <c r="B257" s="35"/>
      <c r="C257" s="187" t="s">
        <v>202</v>
      </c>
      <c r="D257" s="187" t="s">
        <v>126</v>
      </c>
      <c r="E257" s="188" t="s">
        <v>284</v>
      </c>
      <c r="F257" s="189" t="s">
        <v>285</v>
      </c>
      <c r="G257" s="190" t="s">
        <v>286</v>
      </c>
      <c r="H257" s="191">
        <v>36.49</v>
      </c>
      <c r="I257" s="192"/>
      <c r="J257" s="193">
        <f>ROUND(I257*H257,2)</f>
        <v>0</v>
      </c>
      <c r="K257" s="189" t="s">
        <v>19</v>
      </c>
      <c r="L257" s="39"/>
      <c r="M257" s="194" t="s">
        <v>19</v>
      </c>
      <c r="N257" s="195" t="s">
        <v>42</v>
      </c>
      <c r="O257" s="64"/>
      <c r="P257" s="196">
        <f>O257*H257</f>
        <v>0</v>
      </c>
      <c r="Q257" s="196">
        <v>0</v>
      </c>
      <c r="R257" s="196">
        <f>Q257*H257</f>
        <v>0</v>
      </c>
      <c r="S257" s="196">
        <v>0</v>
      </c>
      <c r="T257" s="197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8" t="s">
        <v>130</v>
      </c>
      <c r="AT257" s="198" t="s">
        <v>126</v>
      </c>
      <c r="AU257" s="198" t="s">
        <v>81</v>
      </c>
      <c r="AY257" s="17" t="s">
        <v>124</v>
      </c>
      <c r="BE257" s="199">
        <f>IF(N257="základní",J257,0)</f>
        <v>0</v>
      </c>
      <c r="BF257" s="199">
        <f>IF(N257="snížená",J257,0)</f>
        <v>0</v>
      </c>
      <c r="BG257" s="199">
        <f>IF(N257="zákl. přenesená",J257,0)</f>
        <v>0</v>
      </c>
      <c r="BH257" s="199">
        <f>IF(N257="sníž. přenesená",J257,0)</f>
        <v>0</v>
      </c>
      <c r="BI257" s="199">
        <f>IF(N257="nulová",J257,0)</f>
        <v>0</v>
      </c>
      <c r="BJ257" s="17" t="s">
        <v>79</v>
      </c>
      <c r="BK257" s="199">
        <f>ROUND(I257*H257,2)</f>
        <v>0</v>
      </c>
      <c r="BL257" s="17" t="s">
        <v>130</v>
      </c>
      <c r="BM257" s="198" t="s">
        <v>287</v>
      </c>
    </row>
    <row r="258" spans="1:65" s="13" customFormat="1" ht="10.199999999999999" hidden="1">
      <c r="B258" s="200"/>
      <c r="C258" s="201"/>
      <c r="D258" s="202" t="s">
        <v>131</v>
      </c>
      <c r="E258" s="203" t="s">
        <v>19</v>
      </c>
      <c r="F258" s="204" t="s">
        <v>133</v>
      </c>
      <c r="G258" s="201"/>
      <c r="H258" s="203" t="s">
        <v>19</v>
      </c>
      <c r="I258" s="205"/>
      <c r="J258" s="201"/>
      <c r="K258" s="201"/>
      <c r="L258" s="206"/>
      <c r="M258" s="207"/>
      <c r="N258" s="208"/>
      <c r="O258" s="208"/>
      <c r="P258" s="208"/>
      <c r="Q258" s="208"/>
      <c r="R258" s="208"/>
      <c r="S258" s="208"/>
      <c r="T258" s="209"/>
      <c r="AT258" s="210" t="s">
        <v>131</v>
      </c>
      <c r="AU258" s="210" t="s">
        <v>81</v>
      </c>
      <c r="AV258" s="13" t="s">
        <v>79</v>
      </c>
      <c r="AW258" s="13" t="s">
        <v>33</v>
      </c>
      <c r="AX258" s="13" t="s">
        <v>71</v>
      </c>
      <c r="AY258" s="210" t="s">
        <v>124</v>
      </c>
    </row>
    <row r="259" spans="1:65" s="13" customFormat="1" ht="10.199999999999999" hidden="1">
      <c r="B259" s="200"/>
      <c r="C259" s="201"/>
      <c r="D259" s="202" t="s">
        <v>131</v>
      </c>
      <c r="E259" s="203" t="s">
        <v>19</v>
      </c>
      <c r="F259" s="204" t="s">
        <v>288</v>
      </c>
      <c r="G259" s="201"/>
      <c r="H259" s="203" t="s">
        <v>19</v>
      </c>
      <c r="I259" s="205"/>
      <c r="J259" s="201"/>
      <c r="K259" s="201"/>
      <c r="L259" s="206"/>
      <c r="M259" s="207"/>
      <c r="N259" s="208"/>
      <c r="O259" s="208"/>
      <c r="P259" s="208"/>
      <c r="Q259" s="208"/>
      <c r="R259" s="208"/>
      <c r="S259" s="208"/>
      <c r="T259" s="209"/>
      <c r="AT259" s="210" t="s">
        <v>131</v>
      </c>
      <c r="AU259" s="210" t="s">
        <v>81</v>
      </c>
      <c r="AV259" s="13" t="s">
        <v>79</v>
      </c>
      <c r="AW259" s="13" t="s">
        <v>33</v>
      </c>
      <c r="AX259" s="13" t="s">
        <v>71</v>
      </c>
      <c r="AY259" s="210" t="s">
        <v>124</v>
      </c>
    </row>
    <row r="260" spans="1:65" s="14" customFormat="1" ht="10.199999999999999" hidden="1">
      <c r="B260" s="211"/>
      <c r="C260" s="212"/>
      <c r="D260" s="202" t="s">
        <v>131</v>
      </c>
      <c r="E260" s="213" t="s">
        <v>19</v>
      </c>
      <c r="F260" s="214" t="s">
        <v>289</v>
      </c>
      <c r="G260" s="212"/>
      <c r="H260" s="215">
        <v>24.85</v>
      </c>
      <c r="I260" s="216"/>
      <c r="J260" s="212"/>
      <c r="K260" s="212"/>
      <c r="L260" s="217"/>
      <c r="M260" s="218"/>
      <c r="N260" s="219"/>
      <c r="O260" s="219"/>
      <c r="P260" s="219"/>
      <c r="Q260" s="219"/>
      <c r="R260" s="219"/>
      <c r="S260" s="219"/>
      <c r="T260" s="220"/>
      <c r="AT260" s="221" t="s">
        <v>131</v>
      </c>
      <c r="AU260" s="221" t="s">
        <v>81</v>
      </c>
      <c r="AV260" s="14" t="s">
        <v>81</v>
      </c>
      <c r="AW260" s="14" t="s">
        <v>33</v>
      </c>
      <c r="AX260" s="14" t="s">
        <v>71</v>
      </c>
      <c r="AY260" s="221" t="s">
        <v>124</v>
      </c>
    </row>
    <row r="261" spans="1:65" s="13" customFormat="1" ht="10.199999999999999" hidden="1">
      <c r="B261" s="200"/>
      <c r="C261" s="201"/>
      <c r="D261" s="202" t="s">
        <v>131</v>
      </c>
      <c r="E261" s="203" t="s">
        <v>19</v>
      </c>
      <c r="F261" s="204" t="s">
        <v>290</v>
      </c>
      <c r="G261" s="201"/>
      <c r="H261" s="203" t="s">
        <v>19</v>
      </c>
      <c r="I261" s="205"/>
      <c r="J261" s="201"/>
      <c r="K261" s="201"/>
      <c r="L261" s="206"/>
      <c r="M261" s="207"/>
      <c r="N261" s="208"/>
      <c r="O261" s="208"/>
      <c r="P261" s="208"/>
      <c r="Q261" s="208"/>
      <c r="R261" s="208"/>
      <c r="S261" s="208"/>
      <c r="T261" s="209"/>
      <c r="AT261" s="210" t="s">
        <v>131</v>
      </c>
      <c r="AU261" s="210" t="s">
        <v>81</v>
      </c>
      <c r="AV261" s="13" t="s">
        <v>79</v>
      </c>
      <c r="AW261" s="13" t="s">
        <v>33</v>
      </c>
      <c r="AX261" s="13" t="s">
        <v>71</v>
      </c>
      <c r="AY261" s="210" t="s">
        <v>124</v>
      </c>
    </row>
    <row r="262" spans="1:65" s="14" customFormat="1" ht="10.199999999999999" hidden="1">
      <c r="B262" s="211"/>
      <c r="C262" s="212"/>
      <c r="D262" s="202" t="s">
        <v>131</v>
      </c>
      <c r="E262" s="213" t="s">
        <v>19</v>
      </c>
      <c r="F262" s="214" t="s">
        <v>291</v>
      </c>
      <c r="G262" s="212"/>
      <c r="H262" s="215">
        <v>11.64</v>
      </c>
      <c r="I262" s="216"/>
      <c r="J262" s="212"/>
      <c r="K262" s="212"/>
      <c r="L262" s="217"/>
      <c r="M262" s="218"/>
      <c r="N262" s="219"/>
      <c r="O262" s="219"/>
      <c r="P262" s="219"/>
      <c r="Q262" s="219"/>
      <c r="R262" s="219"/>
      <c r="S262" s="219"/>
      <c r="T262" s="220"/>
      <c r="AT262" s="221" t="s">
        <v>131</v>
      </c>
      <c r="AU262" s="221" t="s">
        <v>81</v>
      </c>
      <c r="AV262" s="14" t="s">
        <v>81</v>
      </c>
      <c r="AW262" s="14" t="s">
        <v>33</v>
      </c>
      <c r="AX262" s="14" t="s">
        <v>71</v>
      </c>
      <c r="AY262" s="221" t="s">
        <v>124</v>
      </c>
    </row>
    <row r="263" spans="1:65" s="15" customFormat="1" ht="10.199999999999999" hidden="1">
      <c r="B263" s="222"/>
      <c r="C263" s="223"/>
      <c r="D263" s="202" t="s">
        <v>131</v>
      </c>
      <c r="E263" s="224" t="s">
        <v>19</v>
      </c>
      <c r="F263" s="225" t="s">
        <v>140</v>
      </c>
      <c r="G263" s="223"/>
      <c r="H263" s="226">
        <v>36.49</v>
      </c>
      <c r="I263" s="227"/>
      <c r="J263" s="223"/>
      <c r="K263" s="223"/>
      <c r="L263" s="228"/>
      <c r="M263" s="229"/>
      <c r="N263" s="230"/>
      <c r="O263" s="230"/>
      <c r="P263" s="230"/>
      <c r="Q263" s="230"/>
      <c r="R263" s="230"/>
      <c r="S263" s="230"/>
      <c r="T263" s="231"/>
      <c r="AT263" s="232" t="s">
        <v>131</v>
      </c>
      <c r="AU263" s="232" t="s">
        <v>81</v>
      </c>
      <c r="AV263" s="15" t="s">
        <v>130</v>
      </c>
      <c r="AW263" s="15" t="s">
        <v>33</v>
      </c>
      <c r="AX263" s="15" t="s">
        <v>79</v>
      </c>
      <c r="AY263" s="232" t="s">
        <v>124</v>
      </c>
    </row>
    <row r="264" spans="1:65" s="2" customFormat="1" ht="21.75" customHeight="1">
      <c r="A264" s="34"/>
      <c r="B264" s="35"/>
      <c r="C264" s="187" t="s">
        <v>292</v>
      </c>
      <c r="D264" s="187" t="s">
        <v>126</v>
      </c>
      <c r="E264" s="188" t="s">
        <v>293</v>
      </c>
      <c r="F264" s="189" t="s">
        <v>294</v>
      </c>
      <c r="G264" s="190" t="s">
        <v>172</v>
      </c>
      <c r="H264" s="191">
        <v>400</v>
      </c>
      <c r="I264" s="192"/>
      <c r="J264" s="193">
        <f>ROUND(I264*H264,2)</f>
        <v>0</v>
      </c>
      <c r="K264" s="189" t="s">
        <v>19</v>
      </c>
      <c r="L264" s="39"/>
      <c r="M264" s="194" t="s">
        <v>19</v>
      </c>
      <c r="N264" s="195" t="s">
        <v>42</v>
      </c>
      <c r="O264" s="64"/>
      <c r="P264" s="196">
        <f>O264*H264</f>
        <v>0</v>
      </c>
      <c r="Q264" s="196">
        <v>0</v>
      </c>
      <c r="R264" s="196">
        <f>Q264*H264</f>
        <v>0</v>
      </c>
      <c r="S264" s="196">
        <v>0</v>
      </c>
      <c r="T264" s="197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8" t="s">
        <v>130</v>
      </c>
      <c r="AT264" s="198" t="s">
        <v>126</v>
      </c>
      <c r="AU264" s="198" t="s">
        <v>81</v>
      </c>
      <c r="AY264" s="17" t="s">
        <v>124</v>
      </c>
      <c r="BE264" s="199">
        <f>IF(N264="základní",J264,0)</f>
        <v>0</v>
      </c>
      <c r="BF264" s="199">
        <f>IF(N264="snížená",J264,0)</f>
        <v>0</v>
      </c>
      <c r="BG264" s="199">
        <f>IF(N264="zákl. přenesená",J264,0)</f>
        <v>0</v>
      </c>
      <c r="BH264" s="199">
        <f>IF(N264="sníž. přenesená",J264,0)</f>
        <v>0</v>
      </c>
      <c r="BI264" s="199">
        <f>IF(N264="nulová",J264,0)</f>
        <v>0</v>
      </c>
      <c r="BJ264" s="17" t="s">
        <v>79</v>
      </c>
      <c r="BK264" s="199">
        <f>ROUND(I264*H264,2)</f>
        <v>0</v>
      </c>
      <c r="BL264" s="17" t="s">
        <v>130</v>
      </c>
      <c r="BM264" s="198" t="s">
        <v>295</v>
      </c>
    </row>
    <row r="265" spans="1:65" s="13" customFormat="1" ht="10.199999999999999" hidden="1">
      <c r="B265" s="200"/>
      <c r="C265" s="201"/>
      <c r="D265" s="202" t="s">
        <v>131</v>
      </c>
      <c r="E265" s="203" t="s">
        <v>19</v>
      </c>
      <c r="F265" s="204" t="s">
        <v>296</v>
      </c>
      <c r="G265" s="201"/>
      <c r="H265" s="203" t="s">
        <v>19</v>
      </c>
      <c r="I265" s="205"/>
      <c r="J265" s="201"/>
      <c r="K265" s="201"/>
      <c r="L265" s="206"/>
      <c r="M265" s="207"/>
      <c r="N265" s="208"/>
      <c r="O265" s="208"/>
      <c r="P265" s="208"/>
      <c r="Q265" s="208"/>
      <c r="R265" s="208"/>
      <c r="S265" s="208"/>
      <c r="T265" s="209"/>
      <c r="AT265" s="210" t="s">
        <v>131</v>
      </c>
      <c r="AU265" s="210" t="s">
        <v>81</v>
      </c>
      <c r="AV265" s="13" t="s">
        <v>79</v>
      </c>
      <c r="AW265" s="13" t="s">
        <v>33</v>
      </c>
      <c r="AX265" s="13" t="s">
        <v>71</v>
      </c>
      <c r="AY265" s="210" t="s">
        <v>124</v>
      </c>
    </row>
    <row r="266" spans="1:65" s="14" customFormat="1" ht="10.199999999999999" hidden="1">
      <c r="B266" s="211"/>
      <c r="C266" s="212"/>
      <c r="D266" s="202" t="s">
        <v>131</v>
      </c>
      <c r="E266" s="213" t="s">
        <v>19</v>
      </c>
      <c r="F266" s="214" t="s">
        <v>297</v>
      </c>
      <c r="G266" s="212"/>
      <c r="H266" s="215">
        <v>125</v>
      </c>
      <c r="I266" s="216"/>
      <c r="J266" s="212"/>
      <c r="K266" s="212"/>
      <c r="L266" s="217"/>
      <c r="M266" s="218"/>
      <c r="N266" s="219"/>
      <c r="O266" s="219"/>
      <c r="P266" s="219"/>
      <c r="Q266" s="219"/>
      <c r="R266" s="219"/>
      <c r="S266" s="219"/>
      <c r="T266" s="220"/>
      <c r="AT266" s="221" t="s">
        <v>131</v>
      </c>
      <c r="AU266" s="221" t="s">
        <v>81</v>
      </c>
      <c r="AV266" s="14" t="s">
        <v>81</v>
      </c>
      <c r="AW266" s="14" t="s">
        <v>33</v>
      </c>
      <c r="AX266" s="14" t="s">
        <v>71</v>
      </c>
      <c r="AY266" s="221" t="s">
        <v>124</v>
      </c>
    </row>
    <row r="267" spans="1:65" s="13" customFormat="1" ht="10.199999999999999" hidden="1">
      <c r="B267" s="200"/>
      <c r="C267" s="201"/>
      <c r="D267" s="202" t="s">
        <v>131</v>
      </c>
      <c r="E267" s="203" t="s">
        <v>19</v>
      </c>
      <c r="F267" s="204" t="s">
        <v>205</v>
      </c>
      <c r="G267" s="201"/>
      <c r="H267" s="203" t="s">
        <v>19</v>
      </c>
      <c r="I267" s="205"/>
      <c r="J267" s="201"/>
      <c r="K267" s="201"/>
      <c r="L267" s="206"/>
      <c r="M267" s="207"/>
      <c r="N267" s="208"/>
      <c r="O267" s="208"/>
      <c r="P267" s="208"/>
      <c r="Q267" s="208"/>
      <c r="R267" s="208"/>
      <c r="S267" s="208"/>
      <c r="T267" s="209"/>
      <c r="AT267" s="210" t="s">
        <v>131</v>
      </c>
      <c r="AU267" s="210" t="s">
        <v>81</v>
      </c>
      <c r="AV267" s="13" t="s">
        <v>79</v>
      </c>
      <c r="AW267" s="13" t="s">
        <v>33</v>
      </c>
      <c r="AX267" s="13" t="s">
        <v>71</v>
      </c>
      <c r="AY267" s="210" t="s">
        <v>124</v>
      </c>
    </row>
    <row r="268" spans="1:65" s="14" customFormat="1" ht="10.199999999999999" hidden="1">
      <c r="B268" s="211"/>
      <c r="C268" s="212"/>
      <c r="D268" s="202" t="s">
        <v>131</v>
      </c>
      <c r="E268" s="213" t="s">
        <v>19</v>
      </c>
      <c r="F268" s="214" t="s">
        <v>297</v>
      </c>
      <c r="G268" s="212"/>
      <c r="H268" s="215">
        <v>125</v>
      </c>
      <c r="I268" s="216"/>
      <c r="J268" s="212"/>
      <c r="K268" s="212"/>
      <c r="L268" s="217"/>
      <c r="M268" s="218"/>
      <c r="N268" s="219"/>
      <c r="O268" s="219"/>
      <c r="P268" s="219"/>
      <c r="Q268" s="219"/>
      <c r="R268" s="219"/>
      <c r="S268" s="219"/>
      <c r="T268" s="220"/>
      <c r="AT268" s="221" t="s">
        <v>131</v>
      </c>
      <c r="AU268" s="221" t="s">
        <v>81</v>
      </c>
      <c r="AV268" s="14" t="s">
        <v>81</v>
      </c>
      <c r="AW268" s="14" t="s">
        <v>33</v>
      </c>
      <c r="AX268" s="14" t="s">
        <v>71</v>
      </c>
      <c r="AY268" s="221" t="s">
        <v>124</v>
      </c>
    </row>
    <row r="269" spans="1:65" s="13" customFormat="1" ht="10.199999999999999" hidden="1">
      <c r="B269" s="200"/>
      <c r="C269" s="201"/>
      <c r="D269" s="202" t="s">
        <v>131</v>
      </c>
      <c r="E269" s="203" t="s">
        <v>19</v>
      </c>
      <c r="F269" s="204" t="s">
        <v>207</v>
      </c>
      <c r="G269" s="201"/>
      <c r="H269" s="203" t="s">
        <v>19</v>
      </c>
      <c r="I269" s="205"/>
      <c r="J269" s="201"/>
      <c r="K269" s="201"/>
      <c r="L269" s="206"/>
      <c r="M269" s="207"/>
      <c r="N269" s="208"/>
      <c r="O269" s="208"/>
      <c r="P269" s="208"/>
      <c r="Q269" s="208"/>
      <c r="R269" s="208"/>
      <c r="S269" s="208"/>
      <c r="T269" s="209"/>
      <c r="AT269" s="210" t="s">
        <v>131</v>
      </c>
      <c r="AU269" s="210" t="s">
        <v>81</v>
      </c>
      <c r="AV269" s="13" t="s">
        <v>79</v>
      </c>
      <c r="AW269" s="13" t="s">
        <v>33</v>
      </c>
      <c r="AX269" s="13" t="s">
        <v>71</v>
      </c>
      <c r="AY269" s="210" t="s">
        <v>124</v>
      </c>
    </row>
    <row r="270" spans="1:65" s="14" customFormat="1" ht="10.199999999999999" hidden="1">
      <c r="B270" s="211"/>
      <c r="C270" s="212"/>
      <c r="D270" s="202" t="s">
        <v>131</v>
      </c>
      <c r="E270" s="213" t="s">
        <v>19</v>
      </c>
      <c r="F270" s="214" t="s">
        <v>298</v>
      </c>
      <c r="G270" s="212"/>
      <c r="H270" s="215">
        <v>75</v>
      </c>
      <c r="I270" s="216"/>
      <c r="J270" s="212"/>
      <c r="K270" s="212"/>
      <c r="L270" s="217"/>
      <c r="M270" s="218"/>
      <c r="N270" s="219"/>
      <c r="O270" s="219"/>
      <c r="P270" s="219"/>
      <c r="Q270" s="219"/>
      <c r="R270" s="219"/>
      <c r="S270" s="219"/>
      <c r="T270" s="220"/>
      <c r="AT270" s="221" t="s">
        <v>131</v>
      </c>
      <c r="AU270" s="221" t="s">
        <v>81</v>
      </c>
      <c r="AV270" s="14" t="s">
        <v>81</v>
      </c>
      <c r="AW270" s="14" t="s">
        <v>33</v>
      </c>
      <c r="AX270" s="14" t="s">
        <v>71</v>
      </c>
      <c r="AY270" s="221" t="s">
        <v>124</v>
      </c>
    </row>
    <row r="271" spans="1:65" s="13" customFormat="1" ht="10.199999999999999" hidden="1">
      <c r="B271" s="200"/>
      <c r="C271" s="201"/>
      <c r="D271" s="202" t="s">
        <v>131</v>
      </c>
      <c r="E271" s="203" t="s">
        <v>19</v>
      </c>
      <c r="F271" s="204" t="s">
        <v>209</v>
      </c>
      <c r="G271" s="201"/>
      <c r="H271" s="203" t="s">
        <v>19</v>
      </c>
      <c r="I271" s="205"/>
      <c r="J271" s="201"/>
      <c r="K271" s="201"/>
      <c r="L271" s="206"/>
      <c r="M271" s="207"/>
      <c r="N271" s="208"/>
      <c r="O271" s="208"/>
      <c r="P271" s="208"/>
      <c r="Q271" s="208"/>
      <c r="R271" s="208"/>
      <c r="S271" s="208"/>
      <c r="T271" s="209"/>
      <c r="AT271" s="210" t="s">
        <v>131</v>
      </c>
      <c r="AU271" s="210" t="s">
        <v>81</v>
      </c>
      <c r="AV271" s="13" t="s">
        <v>79</v>
      </c>
      <c r="AW271" s="13" t="s">
        <v>33</v>
      </c>
      <c r="AX271" s="13" t="s">
        <v>71</v>
      </c>
      <c r="AY271" s="210" t="s">
        <v>124</v>
      </c>
    </row>
    <row r="272" spans="1:65" s="14" customFormat="1" ht="10.199999999999999" hidden="1">
      <c r="B272" s="211"/>
      <c r="C272" s="212"/>
      <c r="D272" s="202" t="s">
        <v>131</v>
      </c>
      <c r="E272" s="213" t="s">
        <v>19</v>
      </c>
      <c r="F272" s="214" t="s">
        <v>298</v>
      </c>
      <c r="G272" s="212"/>
      <c r="H272" s="215">
        <v>75</v>
      </c>
      <c r="I272" s="216"/>
      <c r="J272" s="212"/>
      <c r="K272" s="212"/>
      <c r="L272" s="217"/>
      <c r="M272" s="218"/>
      <c r="N272" s="219"/>
      <c r="O272" s="219"/>
      <c r="P272" s="219"/>
      <c r="Q272" s="219"/>
      <c r="R272" s="219"/>
      <c r="S272" s="219"/>
      <c r="T272" s="220"/>
      <c r="AT272" s="221" t="s">
        <v>131</v>
      </c>
      <c r="AU272" s="221" t="s">
        <v>81</v>
      </c>
      <c r="AV272" s="14" t="s">
        <v>81</v>
      </c>
      <c r="AW272" s="14" t="s">
        <v>33</v>
      </c>
      <c r="AX272" s="14" t="s">
        <v>71</v>
      </c>
      <c r="AY272" s="221" t="s">
        <v>124</v>
      </c>
    </row>
    <row r="273" spans="1:65" s="15" customFormat="1" ht="10.199999999999999" hidden="1">
      <c r="B273" s="222"/>
      <c r="C273" s="223"/>
      <c r="D273" s="202" t="s">
        <v>131</v>
      </c>
      <c r="E273" s="224" t="s">
        <v>19</v>
      </c>
      <c r="F273" s="225" t="s">
        <v>140</v>
      </c>
      <c r="G273" s="223"/>
      <c r="H273" s="226">
        <v>400</v>
      </c>
      <c r="I273" s="227"/>
      <c r="J273" s="223"/>
      <c r="K273" s="223"/>
      <c r="L273" s="228"/>
      <c r="M273" s="229"/>
      <c r="N273" s="230"/>
      <c r="O273" s="230"/>
      <c r="P273" s="230"/>
      <c r="Q273" s="230"/>
      <c r="R273" s="230"/>
      <c r="S273" s="230"/>
      <c r="T273" s="231"/>
      <c r="AT273" s="232" t="s">
        <v>131</v>
      </c>
      <c r="AU273" s="232" t="s">
        <v>81</v>
      </c>
      <c r="AV273" s="15" t="s">
        <v>130</v>
      </c>
      <c r="AW273" s="15" t="s">
        <v>33</v>
      </c>
      <c r="AX273" s="15" t="s">
        <v>79</v>
      </c>
      <c r="AY273" s="232" t="s">
        <v>124</v>
      </c>
    </row>
    <row r="274" spans="1:65" s="2" customFormat="1" ht="21.75" customHeight="1">
      <c r="A274" s="34"/>
      <c r="B274" s="35"/>
      <c r="C274" s="187" t="s">
        <v>213</v>
      </c>
      <c r="D274" s="187" t="s">
        <v>126</v>
      </c>
      <c r="E274" s="188" t="s">
        <v>299</v>
      </c>
      <c r="F274" s="189" t="s">
        <v>300</v>
      </c>
      <c r="G274" s="190" t="s">
        <v>172</v>
      </c>
      <c r="H274" s="191">
        <v>7.298</v>
      </c>
      <c r="I274" s="192"/>
      <c r="J274" s="193">
        <f>ROUND(I274*H274,2)</f>
        <v>0</v>
      </c>
      <c r="K274" s="189" t="s">
        <v>19</v>
      </c>
      <c r="L274" s="39"/>
      <c r="M274" s="194" t="s">
        <v>19</v>
      </c>
      <c r="N274" s="195" t="s">
        <v>42</v>
      </c>
      <c r="O274" s="64"/>
      <c r="P274" s="196">
        <f>O274*H274</f>
        <v>0</v>
      </c>
      <c r="Q274" s="196">
        <v>0</v>
      </c>
      <c r="R274" s="196">
        <f>Q274*H274</f>
        <v>0</v>
      </c>
      <c r="S274" s="196">
        <v>0</v>
      </c>
      <c r="T274" s="197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8" t="s">
        <v>130</v>
      </c>
      <c r="AT274" s="198" t="s">
        <v>126</v>
      </c>
      <c r="AU274" s="198" t="s">
        <v>81</v>
      </c>
      <c r="AY274" s="17" t="s">
        <v>124</v>
      </c>
      <c r="BE274" s="199">
        <f>IF(N274="základní",J274,0)</f>
        <v>0</v>
      </c>
      <c r="BF274" s="199">
        <f>IF(N274="snížená",J274,0)</f>
        <v>0</v>
      </c>
      <c r="BG274" s="199">
        <f>IF(N274="zákl. přenesená",J274,0)</f>
        <v>0</v>
      </c>
      <c r="BH274" s="199">
        <f>IF(N274="sníž. přenesená",J274,0)</f>
        <v>0</v>
      </c>
      <c r="BI274" s="199">
        <f>IF(N274="nulová",J274,0)</f>
        <v>0</v>
      </c>
      <c r="BJ274" s="17" t="s">
        <v>79</v>
      </c>
      <c r="BK274" s="199">
        <f>ROUND(I274*H274,2)</f>
        <v>0</v>
      </c>
      <c r="BL274" s="17" t="s">
        <v>130</v>
      </c>
      <c r="BM274" s="198" t="s">
        <v>301</v>
      </c>
    </row>
    <row r="275" spans="1:65" s="13" customFormat="1" ht="10.199999999999999" hidden="1">
      <c r="B275" s="200"/>
      <c r="C275" s="201"/>
      <c r="D275" s="202" t="s">
        <v>131</v>
      </c>
      <c r="E275" s="203" t="s">
        <v>19</v>
      </c>
      <c r="F275" s="204" t="s">
        <v>133</v>
      </c>
      <c r="G275" s="201"/>
      <c r="H275" s="203" t="s">
        <v>19</v>
      </c>
      <c r="I275" s="205"/>
      <c r="J275" s="201"/>
      <c r="K275" s="201"/>
      <c r="L275" s="206"/>
      <c r="M275" s="207"/>
      <c r="N275" s="208"/>
      <c r="O275" s="208"/>
      <c r="P275" s="208"/>
      <c r="Q275" s="208"/>
      <c r="R275" s="208"/>
      <c r="S275" s="208"/>
      <c r="T275" s="209"/>
      <c r="AT275" s="210" t="s">
        <v>131</v>
      </c>
      <c r="AU275" s="210" t="s">
        <v>81</v>
      </c>
      <c r="AV275" s="13" t="s">
        <v>79</v>
      </c>
      <c r="AW275" s="13" t="s">
        <v>33</v>
      </c>
      <c r="AX275" s="13" t="s">
        <v>71</v>
      </c>
      <c r="AY275" s="210" t="s">
        <v>124</v>
      </c>
    </row>
    <row r="276" spans="1:65" s="13" customFormat="1" ht="10.199999999999999" hidden="1">
      <c r="B276" s="200"/>
      <c r="C276" s="201"/>
      <c r="D276" s="202" t="s">
        <v>131</v>
      </c>
      <c r="E276" s="203" t="s">
        <v>19</v>
      </c>
      <c r="F276" s="204" t="s">
        <v>288</v>
      </c>
      <c r="G276" s="201"/>
      <c r="H276" s="203" t="s">
        <v>19</v>
      </c>
      <c r="I276" s="205"/>
      <c r="J276" s="201"/>
      <c r="K276" s="201"/>
      <c r="L276" s="206"/>
      <c r="M276" s="207"/>
      <c r="N276" s="208"/>
      <c r="O276" s="208"/>
      <c r="P276" s="208"/>
      <c r="Q276" s="208"/>
      <c r="R276" s="208"/>
      <c r="S276" s="208"/>
      <c r="T276" s="209"/>
      <c r="AT276" s="210" t="s">
        <v>131</v>
      </c>
      <c r="AU276" s="210" t="s">
        <v>81</v>
      </c>
      <c r="AV276" s="13" t="s">
        <v>79</v>
      </c>
      <c r="AW276" s="13" t="s">
        <v>33</v>
      </c>
      <c r="AX276" s="13" t="s">
        <v>71</v>
      </c>
      <c r="AY276" s="210" t="s">
        <v>124</v>
      </c>
    </row>
    <row r="277" spans="1:65" s="14" customFormat="1" ht="10.199999999999999" hidden="1">
      <c r="B277" s="211"/>
      <c r="C277" s="212"/>
      <c r="D277" s="202" t="s">
        <v>131</v>
      </c>
      <c r="E277" s="213" t="s">
        <v>19</v>
      </c>
      <c r="F277" s="214" t="s">
        <v>302</v>
      </c>
      <c r="G277" s="212"/>
      <c r="H277" s="215">
        <v>4.97</v>
      </c>
      <c r="I277" s="216"/>
      <c r="J277" s="212"/>
      <c r="K277" s="212"/>
      <c r="L277" s="217"/>
      <c r="M277" s="218"/>
      <c r="N277" s="219"/>
      <c r="O277" s="219"/>
      <c r="P277" s="219"/>
      <c r="Q277" s="219"/>
      <c r="R277" s="219"/>
      <c r="S277" s="219"/>
      <c r="T277" s="220"/>
      <c r="AT277" s="221" t="s">
        <v>131</v>
      </c>
      <c r="AU277" s="221" t="s">
        <v>81</v>
      </c>
      <c r="AV277" s="14" t="s">
        <v>81</v>
      </c>
      <c r="AW277" s="14" t="s">
        <v>33</v>
      </c>
      <c r="AX277" s="14" t="s">
        <v>71</v>
      </c>
      <c r="AY277" s="221" t="s">
        <v>124</v>
      </c>
    </row>
    <row r="278" spans="1:65" s="13" customFormat="1" ht="10.199999999999999" hidden="1">
      <c r="B278" s="200"/>
      <c r="C278" s="201"/>
      <c r="D278" s="202" t="s">
        <v>131</v>
      </c>
      <c r="E278" s="203" t="s">
        <v>19</v>
      </c>
      <c r="F278" s="204" t="s">
        <v>290</v>
      </c>
      <c r="G278" s="201"/>
      <c r="H278" s="203" t="s">
        <v>19</v>
      </c>
      <c r="I278" s="205"/>
      <c r="J278" s="201"/>
      <c r="K278" s="201"/>
      <c r="L278" s="206"/>
      <c r="M278" s="207"/>
      <c r="N278" s="208"/>
      <c r="O278" s="208"/>
      <c r="P278" s="208"/>
      <c r="Q278" s="208"/>
      <c r="R278" s="208"/>
      <c r="S278" s="208"/>
      <c r="T278" s="209"/>
      <c r="AT278" s="210" t="s">
        <v>131</v>
      </c>
      <c r="AU278" s="210" t="s">
        <v>81</v>
      </c>
      <c r="AV278" s="13" t="s">
        <v>79</v>
      </c>
      <c r="AW278" s="13" t="s">
        <v>33</v>
      </c>
      <c r="AX278" s="13" t="s">
        <v>71</v>
      </c>
      <c r="AY278" s="210" t="s">
        <v>124</v>
      </c>
    </row>
    <row r="279" spans="1:65" s="14" customFormat="1" ht="10.199999999999999" hidden="1">
      <c r="B279" s="211"/>
      <c r="C279" s="212"/>
      <c r="D279" s="202" t="s">
        <v>131</v>
      </c>
      <c r="E279" s="213" t="s">
        <v>19</v>
      </c>
      <c r="F279" s="214" t="s">
        <v>303</v>
      </c>
      <c r="G279" s="212"/>
      <c r="H279" s="215">
        <v>2.3279999999999998</v>
      </c>
      <c r="I279" s="216"/>
      <c r="J279" s="212"/>
      <c r="K279" s="212"/>
      <c r="L279" s="217"/>
      <c r="M279" s="218"/>
      <c r="N279" s="219"/>
      <c r="O279" s="219"/>
      <c r="P279" s="219"/>
      <c r="Q279" s="219"/>
      <c r="R279" s="219"/>
      <c r="S279" s="219"/>
      <c r="T279" s="220"/>
      <c r="AT279" s="221" t="s">
        <v>131</v>
      </c>
      <c r="AU279" s="221" t="s">
        <v>81</v>
      </c>
      <c r="AV279" s="14" t="s">
        <v>81</v>
      </c>
      <c r="AW279" s="14" t="s">
        <v>33</v>
      </c>
      <c r="AX279" s="14" t="s">
        <v>71</v>
      </c>
      <c r="AY279" s="221" t="s">
        <v>124</v>
      </c>
    </row>
    <row r="280" spans="1:65" s="15" customFormat="1" ht="10.199999999999999" hidden="1">
      <c r="B280" s="222"/>
      <c r="C280" s="223"/>
      <c r="D280" s="202" t="s">
        <v>131</v>
      </c>
      <c r="E280" s="224" t="s">
        <v>19</v>
      </c>
      <c r="F280" s="225" t="s">
        <v>140</v>
      </c>
      <c r="G280" s="223"/>
      <c r="H280" s="226">
        <v>7.298</v>
      </c>
      <c r="I280" s="227"/>
      <c r="J280" s="223"/>
      <c r="K280" s="223"/>
      <c r="L280" s="228"/>
      <c r="M280" s="229"/>
      <c r="N280" s="230"/>
      <c r="O280" s="230"/>
      <c r="P280" s="230"/>
      <c r="Q280" s="230"/>
      <c r="R280" s="230"/>
      <c r="S280" s="230"/>
      <c r="T280" s="231"/>
      <c r="AT280" s="232" t="s">
        <v>131</v>
      </c>
      <c r="AU280" s="232" t="s">
        <v>81</v>
      </c>
      <c r="AV280" s="15" t="s">
        <v>130</v>
      </c>
      <c r="AW280" s="15" t="s">
        <v>33</v>
      </c>
      <c r="AX280" s="15" t="s">
        <v>79</v>
      </c>
      <c r="AY280" s="232" t="s">
        <v>124</v>
      </c>
    </row>
    <row r="281" spans="1:65" s="2" customFormat="1" ht="16.5" customHeight="1">
      <c r="A281" s="34"/>
      <c r="B281" s="35"/>
      <c r="C281" s="187" t="s">
        <v>304</v>
      </c>
      <c r="D281" s="187" t="s">
        <v>126</v>
      </c>
      <c r="E281" s="188" t="s">
        <v>305</v>
      </c>
      <c r="F281" s="189" t="s">
        <v>306</v>
      </c>
      <c r="G281" s="190" t="s">
        <v>307</v>
      </c>
      <c r="H281" s="191">
        <v>32</v>
      </c>
      <c r="I281" s="192"/>
      <c r="J281" s="193">
        <f>ROUND(I281*H281,2)</f>
        <v>0</v>
      </c>
      <c r="K281" s="189" t="s">
        <v>19</v>
      </c>
      <c r="L281" s="39"/>
      <c r="M281" s="194" t="s">
        <v>19</v>
      </c>
      <c r="N281" s="195" t="s">
        <v>42</v>
      </c>
      <c r="O281" s="64"/>
      <c r="P281" s="196">
        <f>O281*H281</f>
        <v>0</v>
      </c>
      <c r="Q281" s="196">
        <v>0</v>
      </c>
      <c r="R281" s="196">
        <f>Q281*H281</f>
        <v>0</v>
      </c>
      <c r="S281" s="196">
        <v>0</v>
      </c>
      <c r="T281" s="197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8" t="s">
        <v>130</v>
      </c>
      <c r="AT281" s="198" t="s">
        <v>126</v>
      </c>
      <c r="AU281" s="198" t="s">
        <v>81</v>
      </c>
      <c r="AY281" s="17" t="s">
        <v>124</v>
      </c>
      <c r="BE281" s="199">
        <f>IF(N281="základní",J281,0)</f>
        <v>0</v>
      </c>
      <c r="BF281" s="199">
        <f>IF(N281="snížená",J281,0)</f>
        <v>0</v>
      </c>
      <c r="BG281" s="199">
        <f>IF(N281="zákl. přenesená",J281,0)</f>
        <v>0</v>
      </c>
      <c r="BH281" s="199">
        <f>IF(N281="sníž. přenesená",J281,0)</f>
        <v>0</v>
      </c>
      <c r="BI281" s="199">
        <f>IF(N281="nulová",J281,0)</f>
        <v>0</v>
      </c>
      <c r="BJ281" s="17" t="s">
        <v>79</v>
      </c>
      <c r="BK281" s="199">
        <f>ROUND(I281*H281,2)</f>
        <v>0</v>
      </c>
      <c r="BL281" s="17" t="s">
        <v>130</v>
      </c>
      <c r="BM281" s="198" t="s">
        <v>308</v>
      </c>
    </row>
    <row r="282" spans="1:65" s="13" customFormat="1" ht="10.199999999999999" hidden="1">
      <c r="B282" s="200"/>
      <c r="C282" s="201"/>
      <c r="D282" s="202" t="s">
        <v>131</v>
      </c>
      <c r="E282" s="203" t="s">
        <v>19</v>
      </c>
      <c r="F282" s="204" t="s">
        <v>309</v>
      </c>
      <c r="G282" s="201"/>
      <c r="H282" s="203" t="s">
        <v>19</v>
      </c>
      <c r="I282" s="205"/>
      <c r="J282" s="201"/>
      <c r="K282" s="201"/>
      <c r="L282" s="206"/>
      <c r="M282" s="207"/>
      <c r="N282" s="208"/>
      <c r="O282" s="208"/>
      <c r="P282" s="208"/>
      <c r="Q282" s="208"/>
      <c r="R282" s="208"/>
      <c r="S282" s="208"/>
      <c r="T282" s="209"/>
      <c r="AT282" s="210" t="s">
        <v>131</v>
      </c>
      <c r="AU282" s="210" t="s">
        <v>81</v>
      </c>
      <c r="AV282" s="13" t="s">
        <v>79</v>
      </c>
      <c r="AW282" s="13" t="s">
        <v>33</v>
      </c>
      <c r="AX282" s="13" t="s">
        <v>71</v>
      </c>
      <c r="AY282" s="210" t="s">
        <v>124</v>
      </c>
    </row>
    <row r="283" spans="1:65" s="14" customFormat="1" ht="10.199999999999999" hidden="1">
      <c r="B283" s="211"/>
      <c r="C283" s="212"/>
      <c r="D283" s="202" t="s">
        <v>131</v>
      </c>
      <c r="E283" s="213" t="s">
        <v>19</v>
      </c>
      <c r="F283" s="214" t="s">
        <v>130</v>
      </c>
      <c r="G283" s="212"/>
      <c r="H283" s="215">
        <v>4</v>
      </c>
      <c r="I283" s="216"/>
      <c r="J283" s="212"/>
      <c r="K283" s="212"/>
      <c r="L283" s="217"/>
      <c r="M283" s="218"/>
      <c r="N283" s="219"/>
      <c r="O283" s="219"/>
      <c r="P283" s="219"/>
      <c r="Q283" s="219"/>
      <c r="R283" s="219"/>
      <c r="S283" s="219"/>
      <c r="T283" s="220"/>
      <c r="AT283" s="221" t="s">
        <v>131</v>
      </c>
      <c r="AU283" s="221" t="s">
        <v>81</v>
      </c>
      <c r="AV283" s="14" t="s">
        <v>81</v>
      </c>
      <c r="AW283" s="14" t="s">
        <v>33</v>
      </c>
      <c r="AX283" s="14" t="s">
        <v>71</v>
      </c>
      <c r="AY283" s="221" t="s">
        <v>124</v>
      </c>
    </row>
    <row r="284" spans="1:65" s="13" customFormat="1" ht="10.199999999999999" hidden="1">
      <c r="B284" s="200"/>
      <c r="C284" s="201"/>
      <c r="D284" s="202" t="s">
        <v>131</v>
      </c>
      <c r="E284" s="203" t="s">
        <v>19</v>
      </c>
      <c r="F284" s="204" t="s">
        <v>310</v>
      </c>
      <c r="G284" s="201"/>
      <c r="H284" s="203" t="s">
        <v>19</v>
      </c>
      <c r="I284" s="205"/>
      <c r="J284" s="201"/>
      <c r="K284" s="201"/>
      <c r="L284" s="206"/>
      <c r="M284" s="207"/>
      <c r="N284" s="208"/>
      <c r="O284" s="208"/>
      <c r="P284" s="208"/>
      <c r="Q284" s="208"/>
      <c r="R284" s="208"/>
      <c r="S284" s="208"/>
      <c r="T284" s="209"/>
      <c r="AT284" s="210" t="s">
        <v>131</v>
      </c>
      <c r="AU284" s="210" t="s">
        <v>81</v>
      </c>
      <c r="AV284" s="13" t="s">
        <v>79</v>
      </c>
      <c r="AW284" s="13" t="s">
        <v>33</v>
      </c>
      <c r="AX284" s="13" t="s">
        <v>71</v>
      </c>
      <c r="AY284" s="210" t="s">
        <v>124</v>
      </c>
    </row>
    <row r="285" spans="1:65" s="14" customFormat="1" ht="10.199999999999999" hidden="1">
      <c r="B285" s="211"/>
      <c r="C285" s="212"/>
      <c r="D285" s="202" t="s">
        <v>131</v>
      </c>
      <c r="E285" s="213" t="s">
        <v>19</v>
      </c>
      <c r="F285" s="214" t="s">
        <v>130</v>
      </c>
      <c r="G285" s="212"/>
      <c r="H285" s="215">
        <v>4</v>
      </c>
      <c r="I285" s="216"/>
      <c r="J285" s="212"/>
      <c r="K285" s="212"/>
      <c r="L285" s="217"/>
      <c r="M285" s="218"/>
      <c r="N285" s="219"/>
      <c r="O285" s="219"/>
      <c r="P285" s="219"/>
      <c r="Q285" s="219"/>
      <c r="R285" s="219"/>
      <c r="S285" s="219"/>
      <c r="T285" s="220"/>
      <c r="AT285" s="221" t="s">
        <v>131</v>
      </c>
      <c r="AU285" s="221" t="s">
        <v>81</v>
      </c>
      <c r="AV285" s="14" t="s">
        <v>81</v>
      </c>
      <c r="AW285" s="14" t="s">
        <v>33</v>
      </c>
      <c r="AX285" s="14" t="s">
        <v>71</v>
      </c>
      <c r="AY285" s="221" t="s">
        <v>124</v>
      </c>
    </row>
    <row r="286" spans="1:65" s="13" customFormat="1" ht="10.199999999999999" hidden="1">
      <c r="B286" s="200"/>
      <c r="C286" s="201"/>
      <c r="D286" s="202" t="s">
        <v>131</v>
      </c>
      <c r="E286" s="203" t="s">
        <v>19</v>
      </c>
      <c r="F286" s="204" t="s">
        <v>311</v>
      </c>
      <c r="G286" s="201"/>
      <c r="H286" s="203" t="s">
        <v>19</v>
      </c>
      <c r="I286" s="205"/>
      <c r="J286" s="201"/>
      <c r="K286" s="201"/>
      <c r="L286" s="206"/>
      <c r="M286" s="207"/>
      <c r="N286" s="208"/>
      <c r="O286" s="208"/>
      <c r="P286" s="208"/>
      <c r="Q286" s="208"/>
      <c r="R286" s="208"/>
      <c r="S286" s="208"/>
      <c r="T286" s="209"/>
      <c r="AT286" s="210" t="s">
        <v>131</v>
      </c>
      <c r="AU286" s="210" t="s">
        <v>81</v>
      </c>
      <c r="AV286" s="13" t="s">
        <v>79</v>
      </c>
      <c r="AW286" s="13" t="s">
        <v>33</v>
      </c>
      <c r="AX286" s="13" t="s">
        <v>71</v>
      </c>
      <c r="AY286" s="210" t="s">
        <v>124</v>
      </c>
    </row>
    <row r="287" spans="1:65" s="14" customFormat="1" ht="10.199999999999999" hidden="1">
      <c r="B287" s="211"/>
      <c r="C287" s="212"/>
      <c r="D287" s="202" t="s">
        <v>131</v>
      </c>
      <c r="E287" s="213" t="s">
        <v>19</v>
      </c>
      <c r="F287" s="214" t="s">
        <v>151</v>
      </c>
      <c r="G287" s="212"/>
      <c r="H287" s="215">
        <v>8</v>
      </c>
      <c r="I287" s="216"/>
      <c r="J287" s="212"/>
      <c r="K287" s="212"/>
      <c r="L287" s="217"/>
      <c r="M287" s="218"/>
      <c r="N287" s="219"/>
      <c r="O287" s="219"/>
      <c r="P287" s="219"/>
      <c r="Q287" s="219"/>
      <c r="R287" s="219"/>
      <c r="S287" s="219"/>
      <c r="T287" s="220"/>
      <c r="AT287" s="221" t="s">
        <v>131</v>
      </c>
      <c r="AU287" s="221" t="s">
        <v>81</v>
      </c>
      <c r="AV287" s="14" t="s">
        <v>81</v>
      </c>
      <c r="AW287" s="14" t="s">
        <v>33</v>
      </c>
      <c r="AX287" s="14" t="s">
        <v>71</v>
      </c>
      <c r="AY287" s="221" t="s">
        <v>124</v>
      </c>
    </row>
    <row r="288" spans="1:65" s="13" customFormat="1" ht="10.199999999999999" hidden="1">
      <c r="B288" s="200"/>
      <c r="C288" s="201"/>
      <c r="D288" s="202" t="s">
        <v>131</v>
      </c>
      <c r="E288" s="203" t="s">
        <v>19</v>
      </c>
      <c r="F288" s="204" t="s">
        <v>312</v>
      </c>
      <c r="G288" s="201"/>
      <c r="H288" s="203" t="s">
        <v>19</v>
      </c>
      <c r="I288" s="205"/>
      <c r="J288" s="201"/>
      <c r="K288" s="201"/>
      <c r="L288" s="206"/>
      <c r="M288" s="207"/>
      <c r="N288" s="208"/>
      <c r="O288" s="208"/>
      <c r="P288" s="208"/>
      <c r="Q288" s="208"/>
      <c r="R288" s="208"/>
      <c r="S288" s="208"/>
      <c r="T288" s="209"/>
      <c r="AT288" s="210" t="s">
        <v>131</v>
      </c>
      <c r="AU288" s="210" t="s">
        <v>81</v>
      </c>
      <c r="AV288" s="13" t="s">
        <v>79</v>
      </c>
      <c r="AW288" s="13" t="s">
        <v>33</v>
      </c>
      <c r="AX288" s="13" t="s">
        <v>71</v>
      </c>
      <c r="AY288" s="210" t="s">
        <v>124</v>
      </c>
    </row>
    <row r="289" spans="1:65" s="14" customFormat="1" ht="10.199999999999999" hidden="1">
      <c r="B289" s="211"/>
      <c r="C289" s="212"/>
      <c r="D289" s="202" t="s">
        <v>131</v>
      </c>
      <c r="E289" s="213" t="s">
        <v>19</v>
      </c>
      <c r="F289" s="214" t="s">
        <v>151</v>
      </c>
      <c r="G289" s="212"/>
      <c r="H289" s="215">
        <v>8</v>
      </c>
      <c r="I289" s="216"/>
      <c r="J289" s="212"/>
      <c r="K289" s="212"/>
      <c r="L289" s="217"/>
      <c r="M289" s="218"/>
      <c r="N289" s="219"/>
      <c r="O289" s="219"/>
      <c r="P289" s="219"/>
      <c r="Q289" s="219"/>
      <c r="R289" s="219"/>
      <c r="S289" s="219"/>
      <c r="T289" s="220"/>
      <c r="AT289" s="221" t="s">
        <v>131</v>
      </c>
      <c r="AU289" s="221" t="s">
        <v>81</v>
      </c>
      <c r="AV289" s="14" t="s">
        <v>81</v>
      </c>
      <c r="AW289" s="14" t="s">
        <v>33</v>
      </c>
      <c r="AX289" s="14" t="s">
        <v>71</v>
      </c>
      <c r="AY289" s="221" t="s">
        <v>124</v>
      </c>
    </row>
    <row r="290" spans="1:65" s="13" customFormat="1" ht="10.199999999999999" hidden="1">
      <c r="B290" s="200"/>
      <c r="C290" s="201"/>
      <c r="D290" s="202" t="s">
        <v>131</v>
      </c>
      <c r="E290" s="203" t="s">
        <v>19</v>
      </c>
      <c r="F290" s="204" t="s">
        <v>313</v>
      </c>
      <c r="G290" s="201"/>
      <c r="H290" s="203" t="s">
        <v>19</v>
      </c>
      <c r="I290" s="205"/>
      <c r="J290" s="201"/>
      <c r="K290" s="201"/>
      <c r="L290" s="206"/>
      <c r="M290" s="207"/>
      <c r="N290" s="208"/>
      <c r="O290" s="208"/>
      <c r="P290" s="208"/>
      <c r="Q290" s="208"/>
      <c r="R290" s="208"/>
      <c r="S290" s="208"/>
      <c r="T290" s="209"/>
      <c r="AT290" s="210" t="s">
        <v>131</v>
      </c>
      <c r="AU290" s="210" t="s">
        <v>81</v>
      </c>
      <c r="AV290" s="13" t="s">
        <v>79</v>
      </c>
      <c r="AW290" s="13" t="s">
        <v>33</v>
      </c>
      <c r="AX290" s="13" t="s">
        <v>71</v>
      </c>
      <c r="AY290" s="210" t="s">
        <v>124</v>
      </c>
    </row>
    <row r="291" spans="1:65" s="14" customFormat="1" ht="10.199999999999999" hidden="1">
      <c r="B291" s="211"/>
      <c r="C291" s="212"/>
      <c r="D291" s="202" t="s">
        <v>131</v>
      </c>
      <c r="E291" s="213" t="s">
        <v>19</v>
      </c>
      <c r="F291" s="214" t="s">
        <v>151</v>
      </c>
      <c r="G291" s="212"/>
      <c r="H291" s="215">
        <v>8</v>
      </c>
      <c r="I291" s="216"/>
      <c r="J291" s="212"/>
      <c r="K291" s="212"/>
      <c r="L291" s="217"/>
      <c r="M291" s="218"/>
      <c r="N291" s="219"/>
      <c r="O291" s="219"/>
      <c r="P291" s="219"/>
      <c r="Q291" s="219"/>
      <c r="R291" s="219"/>
      <c r="S291" s="219"/>
      <c r="T291" s="220"/>
      <c r="AT291" s="221" t="s">
        <v>131</v>
      </c>
      <c r="AU291" s="221" t="s">
        <v>81</v>
      </c>
      <c r="AV291" s="14" t="s">
        <v>81</v>
      </c>
      <c r="AW291" s="14" t="s">
        <v>33</v>
      </c>
      <c r="AX291" s="14" t="s">
        <v>71</v>
      </c>
      <c r="AY291" s="221" t="s">
        <v>124</v>
      </c>
    </row>
    <row r="292" spans="1:65" s="15" customFormat="1" ht="10.199999999999999" hidden="1">
      <c r="B292" s="222"/>
      <c r="C292" s="223"/>
      <c r="D292" s="202" t="s">
        <v>131</v>
      </c>
      <c r="E292" s="224" t="s">
        <v>19</v>
      </c>
      <c r="F292" s="225" t="s">
        <v>140</v>
      </c>
      <c r="G292" s="223"/>
      <c r="H292" s="226">
        <v>32</v>
      </c>
      <c r="I292" s="227"/>
      <c r="J292" s="223"/>
      <c r="K292" s="223"/>
      <c r="L292" s="228"/>
      <c r="M292" s="229"/>
      <c r="N292" s="230"/>
      <c r="O292" s="230"/>
      <c r="P292" s="230"/>
      <c r="Q292" s="230"/>
      <c r="R292" s="230"/>
      <c r="S292" s="230"/>
      <c r="T292" s="231"/>
      <c r="AT292" s="232" t="s">
        <v>131</v>
      </c>
      <c r="AU292" s="232" t="s">
        <v>81</v>
      </c>
      <c r="AV292" s="15" t="s">
        <v>130</v>
      </c>
      <c r="AW292" s="15" t="s">
        <v>33</v>
      </c>
      <c r="AX292" s="15" t="s">
        <v>79</v>
      </c>
      <c r="AY292" s="232" t="s">
        <v>124</v>
      </c>
    </row>
    <row r="293" spans="1:65" s="2" customFormat="1" ht="16.5" customHeight="1">
      <c r="A293" s="34"/>
      <c r="B293" s="35"/>
      <c r="C293" s="187" t="s">
        <v>219</v>
      </c>
      <c r="D293" s="187" t="s">
        <v>126</v>
      </c>
      <c r="E293" s="188" t="s">
        <v>314</v>
      </c>
      <c r="F293" s="189" t="s">
        <v>315</v>
      </c>
      <c r="G293" s="190" t="s">
        <v>129</v>
      </c>
      <c r="H293" s="191">
        <v>15.14</v>
      </c>
      <c r="I293" s="192"/>
      <c r="J293" s="193">
        <f>ROUND(I293*H293,2)</f>
        <v>0</v>
      </c>
      <c r="K293" s="189" t="s">
        <v>19</v>
      </c>
      <c r="L293" s="39"/>
      <c r="M293" s="194" t="s">
        <v>19</v>
      </c>
      <c r="N293" s="195" t="s">
        <v>42</v>
      </c>
      <c r="O293" s="64"/>
      <c r="P293" s="196">
        <f>O293*H293</f>
        <v>0</v>
      </c>
      <c r="Q293" s="196">
        <v>0</v>
      </c>
      <c r="R293" s="196">
        <f>Q293*H293</f>
        <v>0</v>
      </c>
      <c r="S293" s="196">
        <v>0</v>
      </c>
      <c r="T293" s="197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98" t="s">
        <v>130</v>
      </c>
      <c r="AT293" s="198" t="s">
        <v>126</v>
      </c>
      <c r="AU293" s="198" t="s">
        <v>81</v>
      </c>
      <c r="AY293" s="17" t="s">
        <v>124</v>
      </c>
      <c r="BE293" s="199">
        <f>IF(N293="základní",J293,0)</f>
        <v>0</v>
      </c>
      <c r="BF293" s="199">
        <f>IF(N293="snížená",J293,0)</f>
        <v>0</v>
      </c>
      <c r="BG293" s="199">
        <f>IF(N293="zákl. přenesená",J293,0)</f>
        <v>0</v>
      </c>
      <c r="BH293" s="199">
        <f>IF(N293="sníž. přenesená",J293,0)</f>
        <v>0</v>
      </c>
      <c r="BI293" s="199">
        <f>IF(N293="nulová",J293,0)</f>
        <v>0</v>
      </c>
      <c r="BJ293" s="17" t="s">
        <v>79</v>
      </c>
      <c r="BK293" s="199">
        <f>ROUND(I293*H293,2)</f>
        <v>0</v>
      </c>
      <c r="BL293" s="17" t="s">
        <v>130</v>
      </c>
      <c r="BM293" s="198" t="s">
        <v>316</v>
      </c>
    </row>
    <row r="294" spans="1:65" s="13" customFormat="1" ht="10.199999999999999" hidden="1">
      <c r="B294" s="200"/>
      <c r="C294" s="201"/>
      <c r="D294" s="202" t="s">
        <v>131</v>
      </c>
      <c r="E294" s="203" t="s">
        <v>19</v>
      </c>
      <c r="F294" s="204" t="s">
        <v>317</v>
      </c>
      <c r="G294" s="201"/>
      <c r="H294" s="203" t="s">
        <v>19</v>
      </c>
      <c r="I294" s="205"/>
      <c r="J294" s="201"/>
      <c r="K294" s="201"/>
      <c r="L294" s="206"/>
      <c r="M294" s="207"/>
      <c r="N294" s="208"/>
      <c r="O294" s="208"/>
      <c r="P294" s="208"/>
      <c r="Q294" s="208"/>
      <c r="R294" s="208"/>
      <c r="S294" s="208"/>
      <c r="T294" s="209"/>
      <c r="AT294" s="210" t="s">
        <v>131</v>
      </c>
      <c r="AU294" s="210" t="s">
        <v>81</v>
      </c>
      <c r="AV294" s="13" t="s">
        <v>79</v>
      </c>
      <c r="AW294" s="13" t="s">
        <v>33</v>
      </c>
      <c r="AX294" s="13" t="s">
        <v>71</v>
      </c>
      <c r="AY294" s="210" t="s">
        <v>124</v>
      </c>
    </row>
    <row r="295" spans="1:65" s="13" customFormat="1" ht="10.199999999999999" hidden="1">
      <c r="B295" s="200"/>
      <c r="C295" s="201"/>
      <c r="D295" s="202" t="s">
        <v>131</v>
      </c>
      <c r="E295" s="203" t="s">
        <v>19</v>
      </c>
      <c r="F295" s="204" t="s">
        <v>133</v>
      </c>
      <c r="G295" s="201"/>
      <c r="H295" s="203" t="s">
        <v>19</v>
      </c>
      <c r="I295" s="205"/>
      <c r="J295" s="201"/>
      <c r="K295" s="201"/>
      <c r="L295" s="206"/>
      <c r="M295" s="207"/>
      <c r="N295" s="208"/>
      <c r="O295" s="208"/>
      <c r="P295" s="208"/>
      <c r="Q295" s="208"/>
      <c r="R295" s="208"/>
      <c r="S295" s="208"/>
      <c r="T295" s="209"/>
      <c r="AT295" s="210" t="s">
        <v>131</v>
      </c>
      <c r="AU295" s="210" t="s">
        <v>81</v>
      </c>
      <c r="AV295" s="13" t="s">
        <v>79</v>
      </c>
      <c r="AW295" s="13" t="s">
        <v>33</v>
      </c>
      <c r="AX295" s="13" t="s">
        <v>71</v>
      </c>
      <c r="AY295" s="210" t="s">
        <v>124</v>
      </c>
    </row>
    <row r="296" spans="1:65" s="13" customFormat="1" ht="10.199999999999999" hidden="1">
      <c r="B296" s="200"/>
      <c r="C296" s="201"/>
      <c r="D296" s="202" t="s">
        <v>131</v>
      </c>
      <c r="E296" s="203" t="s">
        <v>19</v>
      </c>
      <c r="F296" s="204" t="s">
        <v>134</v>
      </c>
      <c r="G296" s="201"/>
      <c r="H296" s="203" t="s">
        <v>19</v>
      </c>
      <c r="I296" s="205"/>
      <c r="J296" s="201"/>
      <c r="K296" s="201"/>
      <c r="L296" s="206"/>
      <c r="M296" s="207"/>
      <c r="N296" s="208"/>
      <c r="O296" s="208"/>
      <c r="P296" s="208"/>
      <c r="Q296" s="208"/>
      <c r="R296" s="208"/>
      <c r="S296" s="208"/>
      <c r="T296" s="209"/>
      <c r="AT296" s="210" t="s">
        <v>131</v>
      </c>
      <c r="AU296" s="210" t="s">
        <v>81</v>
      </c>
      <c r="AV296" s="13" t="s">
        <v>79</v>
      </c>
      <c r="AW296" s="13" t="s">
        <v>33</v>
      </c>
      <c r="AX296" s="13" t="s">
        <v>71</v>
      </c>
      <c r="AY296" s="210" t="s">
        <v>124</v>
      </c>
    </row>
    <row r="297" spans="1:65" s="14" customFormat="1" ht="10.199999999999999" hidden="1">
      <c r="B297" s="211"/>
      <c r="C297" s="212"/>
      <c r="D297" s="202" t="s">
        <v>131</v>
      </c>
      <c r="E297" s="213" t="s">
        <v>19</v>
      </c>
      <c r="F297" s="214" t="s">
        <v>318</v>
      </c>
      <c r="G297" s="212"/>
      <c r="H297" s="215">
        <v>1.034</v>
      </c>
      <c r="I297" s="216"/>
      <c r="J297" s="212"/>
      <c r="K297" s="212"/>
      <c r="L297" s="217"/>
      <c r="M297" s="218"/>
      <c r="N297" s="219"/>
      <c r="O297" s="219"/>
      <c r="P297" s="219"/>
      <c r="Q297" s="219"/>
      <c r="R297" s="219"/>
      <c r="S297" s="219"/>
      <c r="T297" s="220"/>
      <c r="AT297" s="221" t="s">
        <v>131</v>
      </c>
      <c r="AU297" s="221" t="s">
        <v>81</v>
      </c>
      <c r="AV297" s="14" t="s">
        <v>81</v>
      </c>
      <c r="AW297" s="14" t="s">
        <v>33</v>
      </c>
      <c r="AX297" s="14" t="s">
        <v>71</v>
      </c>
      <c r="AY297" s="221" t="s">
        <v>124</v>
      </c>
    </row>
    <row r="298" spans="1:65" s="13" customFormat="1" ht="10.199999999999999" hidden="1">
      <c r="B298" s="200"/>
      <c r="C298" s="201"/>
      <c r="D298" s="202" t="s">
        <v>131</v>
      </c>
      <c r="E298" s="203" t="s">
        <v>19</v>
      </c>
      <c r="F298" s="204" t="s">
        <v>136</v>
      </c>
      <c r="G298" s="201"/>
      <c r="H298" s="203" t="s">
        <v>19</v>
      </c>
      <c r="I298" s="205"/>
      <c r="J298" s="201"/>
      <c r="K298" s="201"/>
      <c r="L298" s="206"/>
      <c r="M298" s="207"/>
      <c r="N298" s="208"/>
      <c r="O298" s="208"/>
      <c r="P298" s="208"/>
      <c r="Q298" s="208"/>
      <c r="R298" s="208"/>
      <c r="S298" s="208"/>
      <c r="T298" s="209"/>
      <c r="AT298" s="210" t="s">
        <v>131</v>
      </c>
      <c r="AU298" s="210" t="s">
        <v>81</v>
      </c>
      <c r="AV298" s="13" t="s">
        <v>79</v>
      </c>
      <c r="AW298" s="13" t="s">
        <v>33</v>
      </c>
      <c r="AX298" s="13" t="s">
        <v>71</v>
      </c>
      <c r="AY298" s="210" t="s">
        <v>124</v>
      </c>
    </row>
    <row r="299" spans="1:65" s="14" customFormat="1" ht="10.199999999999999" hidden="1">
      <c r="B299" s="211"/>
      <c r="C299" s="212"/>
      <c r="D299" s="202" t="s">
        <v>131</v>
      </c>
      <c r="E299" s="213" t="s">
        <v>19</v>
      </c>
      <c r="F299" s="214" t="s">
        <v>319</v>
      </c>
      <c r="G299" s="212"/>
      <c r="H299" s="215">
        <v>5.0419999999999998</v>
      </c>
      <c r="I299" s="216"/>
      <c r="J299" s="212"/>
      <c r="K299" s="212"/>
      <c r="L299" s="217"/>
      <c r="M299" s="218"/>
      <c r="N299" s="219"/>
      <c r="O299" s="219"/>
      <c r="P299" s="219"/>
      <c r="Q299" s="219"/>
      <c r="R299" s="219"/>
      <c r="S299" s="219"/>
      <c r="T299" s="220"/>
      <c r="AT299" s="221" t="s">
        <v>131</v>
      </c>
      <c r="AU299" s="221" t="s">
        <v>81</v>
      </c>
      <c r="AV299" s="14" t="s">
        <v>81</v>
      </c>
      <c r="AW299" s="14" t="s">
        <v>33</v>
      </c>
      <c r="AX299" s="14" t="s">
        <v>71</v>
      </c>
      <c r="AY299" s="221" t="s">
        <v>124</v>
      </c>
    </row>
    <row r="300" spans="1:65" s="13" customFormat="1" ht="10.199999999999999" hidden="1">
      <c r="B300" s="200"/>
      <c r="C300" s="201"/>
      <c r="D300" s="202" t="s">
        <v>131</v>
      </c>
      <c r="E300" s="203" t="s">
        <v>19</v>
      </c>
      <c r="F300" s="204" t="s">
        <v>138</v>
      </c>
      <c r="G300" s="201"/>
      <c r="H300" s="203" t="s">
        <v>19</v>
      </c>
      <c r="I300" s="205"/>
      <c r="J300" s="201"/>
      <c r="K300" s="201"/>
      <c r="L300" s="206"/>
      <c r="M300" s="207"/>
      <c r="N300" s="208"/>
      <c r="O300" s="208"/>
      <c r="P300" s="208"/>
      <c r="Q300" s="208"/>
      <c r="R300" s="208"/>
      <c r="S300" s="208"/>
      <c r="T300" s="209"/>
      <c r="AT300" s="210" t="s">
        <v>131</v>
      </c>
      <c r="AU300" s="210" t="s">
        <v>81</v>
      </c>
      <c r="AV300" s="13" t="s">
        <v>79</v>
      </c>
      <c r="AW300" s="13" t="s">
        <v>33</v>
      </c>
      <c r="AX300" s="13" t="s">
        <v>71</v>
      </c>
      <c r="AY300" s="210" t="s">
        <v>124</v>
      </c>
    </row>
    <row r="301" spans="1:65" s="14" customFormat="1" ht="10.199999999999999" hidden="1">
      <c r="B301" s="211"/>
      <c r="C301" s="212"/>
      <c r="D301" s="202" t="s">
        <v>131</v>
      </c>
      <c r="E301" s="213" t="s">
        <v>19</v>
      </c>
      <c r="F301" s="214" t="s">
        <v>320</v>
      </c>
      <c r="G301" s="212"/>
      <c r="H301" s="215">
        <v>0.215</v>
      </c>
      <c r="I301" s="216"/>
      <c r="J301" s="212"/>
      <c r="K301" s="212"/>
      <c r="L301" s="217"/>
      <c r="M301" s="218"/>
      <c r="N301" s="219"/>
      <c r="O301" s="219"/>
      <c r="P301" s="219"/>
      <c r="Q301" s="219"/>
      <c r="R301" s="219"/>
      <c r="S301" s="219"/>
      <c r="T301" s="220"/>
      <c r="AT301" s="221" t="s">
        <v>131</v>
      </c>
      <c r="AU301" s="221" t="s">
        <v>81</v>
      </c>
      <c r="AV301" s="14" t="s">
        <v>81</v>
      </c>
      <c r="AW301" s="14" t="s">
        <v>33</v>
      </c>
      <c r="AX301" s="14" t="s">
        <v>71</v>
      </c>
      <c r="AY301" s="221" t="s">
        <v>124</v>
      </c>
    </row>
    <row r="302" spans="1:65" s="13" customFormat="1" ht="10.199999999999999" hidden="1">
      <c r="B302" s="200"/>
      <c r="C302" s="201"/>
      <c r="D302" s="202" t="s">
        <v>131</v>
      </c>
      <c r="E302" s="203" t="s">
        <v>19</v>
      </c>
      <c r="F302" s="204" t="s">
        <v>321</v>
      </c>
      <c r="G302" s="201"/>
      <c r="H302" s="203" t="s">
        <v>19</v>
      </c>
      <c r="I302" s="205"/>
      <c r="J302" s="201"/>
      <c r="K302" s="201"/>
      <c r="L302" s="206"/>
      <c r="M302" s="207"/>
      <c r="N302" s="208"/>
      <c r="O302" s="208"/>
      <c r="P302" s="208"/>
      <c r="Q302" s="208"/>
      <c r="R302" s="208"/>
      <c r="S302" s="208"/>
      <c r="T302" s="209"/>
      <c r="AT302" s="210" t="s">
        <v>131</v>
      </c>
      <c r="AU302" s="210" t="s">
        <v>81</v>
      </c>
      <c r="AV302" s="13" t="s">
        <v>79</v>
      </c>
      <c r="AW302" s="13" t="s">
        <v>33</v>
      </c>
      <c r="AX302" s="13" t="s">
        <v>71</v>
      </c>
      <c r="AY302" s="210" t="s">
        <v>124</v>
      </c>
    </row>
    <row r="303" spans="1:65" s="14" customFormat="1" ht="10.199999999999999" hidden="1">
      <c r="B303" s="211"/>
      <c r="C303" s="212"/>
      <c r="D303" s="202" t="s">
        <v>131</v>
      </c>
      <c r="E303" s="213" t="s">
        <v>19</v>
      </c>
      <c r="F303" s="214" t="s">
        <v>322</v>
      </c>
      <c r="G303" s="212"/>
      <c r="H303" s="215">
        <v>2.8969999999999998</v>
      </c>
      <c r="I303" s="216"/>
      <c r="J303" s="212"/>
      <c r="K303" s="212"/>
      <c r="L303" s="217"/>
      <c r="M303" s="218"/>
      <c r="N303" s="219"/>
      <c r="O303" s="219"/>
      <c r="P303" s="219"/>
      <c r="Q303" s="219"/>
      <c r="R303" s="219"/>
      <c r="S303" s="219"/>
      <c r="T303" s="220"/>
      <c r="AT303" s="221" t="s">
        <v>131</v>
      </c>
      <c r="AU303" s="221" t="s">
        <v>81</v>
      </c>
      <c r="AV303" s="14" t="s">
        <v>81</v>
      </c>
      <c r="AW303" s="14" t="s">
        <v>33</v>
      </c>
      <c r="AX303" s="14" t="s">
        <v>71</v>
      </c>
      <c r="AY303" s="221" t="s">
        <v>124</v>
      </c>
    </row>
    <row r="304" spans="1:65" s="13" customFormat="1" ht="10.199999999999999" hidden="1">
      <c r="B304" s="200"/>
      <c r="C304" s="201"/>
      <c r="D304" s="202" t="s">
        <v>131</v>
      </c>
      <c r="E304" s="203" t="s">
        <v>19</v>
      </c>
      <c r="F304" s="204" t="s">
        <v>323</v>
      </c>
      <c r="G304" s="201"/>
      <c r="H304" s="203" t="s">
        <v>19</v>
      </c>
      <c r="I304" s="205"/>
      <c r="J304" s="201"/>
      <c r="K304" s="201"/>
      <c r="L304" s="206"/>
      <c r="M304" s="207"/>
      <c r="N304" s="208"/>
      <c r="O304" s="208"/>
      <c r="P304" s="208"/>
      <c r="Q304" s="208"/>
      <c r="R304" s="208"/>
      <c r="S304" s="208"/>
      <c r="T304" s="209"/>
      <c r="AT304" s="210" t="s">
        <v>131</v>
      </c>
      <c r="AU304" s="210" t="s">
        <v>81</v>
      </c>
      <c r="AV304" s="13" t="s">
        <v>79</v>
      </c>
      <c r="AW304" s="13" t="s">
        <v>33</v>
      </c>
      <c r="AX304" s="13" t="s">
        <v>71</v>
      </c>
      <c r="AY304" s="210" t="s">
        <v>124</v>
      </c>
    </row>
    <row r="305" spans="1:65" s="13" customFormat="1" ht="10.199999999999999" hidden="1">
      <c r="B305" s="200"/>
      <c r="C305" s="201"/>
      <c r="D305" s="202" t="s">
        <v>131</v>
      </c>
      <c r="E305" s="203" t="s">
        <v>19</v>
      </c>
      <c r="F305" s="204" t="s">
        <v>133</v>
      </c>
      <c r="G305" s="201"/>
      <c r="H305" s="203" t="s">
        <v>19</v>
      </c>
      <c r="I305" s="205"/>
      <c r="J305" s="201"/>
      <c r="K305" s="201"/>
      <c r="L305" s="206"/>
      <c r="M305" s="207"/>
      <c r="N305" s="208"/>
      <c r="O305" s="208"/>
      <c r="P305" s="208"/>
      <c r="Q305" s="208"/>
      <c r="R305" s="208"/>
      <c r="S305" s="208"/>
      <c r="T305" s="209"/>
      <c r="AT305" s="210" t="s">
        <v>131</v>
      </c>
      <c r="AU305" s="210" t="s">
        <v>81</v>
      </c>
      <c r="AV305" s="13" t="s">
        <v>79</v>
      </c>
      <c r="AW305" s="13" t="s">
        <v>33</v>
      </c>
      <c r="AX305" s="13" t="s">
        <v>71</v>
      </c>
      <c r="AY305" s="210" t="s">
        <v>124</v>
      </c>
    </row>
    <row r="306" spans="1:65" s="14" customFormat="1" ht="10.199999999999999" hidden="1">
      <c r="B306" s="211"/>
      <c r="C306" s="212"/>
      <c r="D306" s="202" t="s">
        <v>131</v>
      </c>
      <c r="E306" s="213" t="s">
        <v>19</v>
      </c>
      <c r="F306" s="214" t="s">
        <v>324</v>
      </c>
      <c r="G306" s="212"/>
      <c r="H306" s="215">
        <v>0.14799999999999999</v>
      </c>
      <c r="I306" s="216"/>
      <c r="J306" s="212"/>
      <c r="K306" s="212"/>
      <c r="L306" s="217"/>
      <c r="M306" s="218"/>
      <c r="N306" s="219"/>
      <c r="O306" s="219"/>
      <c r="P306" s="219"/>
      <c r="Q306" s="219"/>
      <c r="R306" s="219"/>
      <c r="S306" s="219"/>
      <c r="T306" s="220"/>
      <c r="AT306" s="221" t="s">
        <v>131</v>
      </c>
      <c r="AU306" s="221" t="s">
        <v>81</v>
      </c>
      <c r="AV306" s="14" t="s">
        <v>81</v>
      </c>
      <c r="AW306" s="14" t="s">
        <v>33</v>
      </c>
      <c r="AX306" s="14" t="s">
        <v>71</v>
      </c>
      <c r="AY306" s="221" t="s">
        <v>124</v>
      </c>
    </row>
    <row r="307" spans="1:65" s="14" customFormat="1" ht="20.399999999999999" hidden="1">
      <c r="B307" s="211"/>
      <c r="C307" s="212"/>
      <c r="D307" s="202" t="s">
        <v>131</v>
      </c>
      <c r="E307" s="213" t="s">
        <v>19</v>
      </c>
      <c r="F307" s="214" t="s">
        <v>325</v>
      </c>
      <c r="G307" s="212"/>
      <c r="H307" s="215">
        <v>5.0419999999999998</v>
      </c>
      <c r="I307" s="216"/>
      <c r="J307" s="212"/>
      <c r="K307" s="212"/>
      <c r="L307" s="217"/>
      <c r="M307" s="218"/>
      <c r="N307" s="219"/>
      <c r="O307" s="219"/>
      <c r="P307" s="219"/>
      <c r="Q307" s="219"/>
      <c r="R307" s="219"/>
      <c r="S307" s="219"/>
      <c r="T307" s="220"/>
      <c r="AT307" s="221" t="s">
        <v>131</v>
      </c>
      <c r="AU307" s="221" t="s">
        <v>81</v>
      </c>
      <c r="AV307" s="14" t="s">
        <v>81</v>
      </c>
      <c r="AW307" s="14" t="s">
        <v>33</v>
      </c>
      <c r="AX307" s="14" t="s">
        <v>71</v>
      </c>
      <c r="AY307" s="221" t="s">
        <v>124</v>
      </c>
    </row>
    <row r="308" spans="1:65" s="13" customFormat="1" ht="10.199999999999999" hidden="1">
      <c r="B308" s="200"/>
      <c r="C308" s="201"/>
      <c r="D308" s="202" t="s">
        <v>131</v>
      </c>
      <c r="E308" s="203" t="s">
        <v>19</v>
      </c>
      <c r="F308" s="204" t="s">
        <v>326</v>
      </c>
      <c r="G308" s="201"/>
      <c r="H308" s="203" t="s">
        <v>19</v>
      </c>
      <c r="I308" s="205"/>
      <c r="J308" s="201"/>
      <c r="K308" s="201"/>
      <c r="L308" s="206"/>
      <c r="M308" s="207"/>
      <c r="N308" s="208"/>
      <c r="O308" s="208"/>
      <c r="P308" s="208"/>
      <c r="Q308" s="208"/>
      <c r="R308" s="208"/>
      <c r="S308" s="208"/>
      <c r="T308" s="209"/>
      <c r="AT308" s="210" t="s">
        <v>131</v>
      </c>
      <c r="AU308" s="210" t="s">
        <v>81</v>
      </c>
      <c r="AV308" s="13" t="s">
        <v>79</v>
      </c>
      <c r="AW308" s="13" t="s">
        <v>33</v>
      </c>
      <c r="AX308" s="13" t="s">
        <v>71</v>
      </c>
      <c r="AY308" s="210" t="s">
        <v>124</v>
      </c>
    </row>
    <row r="309" spans="1:65" s="13" customFormat="1" ht="10.199999999999999" hidden="1">
      <c r="B309" s="200"/>
      <c r="C309" s="201"/>
      <c r="D309" s="202" t="s">
        <v>131</v>
      </c>
      <c r="E309" s="203" t="s">
        <v>19</v>
      </c>
      <c r="F309" s="204" t="s">
        <v>205</v>
      </c>
      <c r="G309" s="201"/>
      <c r="H309" s="203" t="s">
        <v>19</v>
      </c>
      <c r="I309" s="205"/>
      <c r="J309" s="201"/>
      <c r="K309" s="201"/>
      <c r="L309" s="206"/>
      <c r="M309" s="207"/>
      <c r="N309" s="208"/>
      <c r="O309" s="208"/>
      <c r="P309" s="208"/>
      <c r="Q309" s="208"/>
      <c r="R309" s="208"/>
      <c r="S309" s="208"/>
      <c r="T309" s="209"/>
      <c r="AT309" s="210" t="s">
        <v>131</v>
      </c>
      <c r="AU309" s="210" t="s">
        <v>81</v>
      </c>
      <c r="AV309" s="13" t="s">
        <v>79</v>
      </c>
      <c r="AW309" s="13" t="s">
        <v>33</v>
      </c>
      <c r="AX309" s="13" t="s">
        <v>71</v>
      </c>
      <c r="AY309" s="210" t="s">
        <v>124</v>
      </c>
    </row>
    <row r="310" spans="1:65" s="14" customFormat="1" ht="10.199999999999999" hidden="1">
      <c r="B310" s="211"/>
      <c r="C310" s="212"/>
      <c r="D310" s="202" t="s">
        <v>131</v>
      </c>
      <c r="E310" s="213" t="s">
        <v>19</v>
      </c>
      <c r="F310" s="214" t="s">
        <v>324</v>
      </c>
      <c r="G310" s="212"/>
      <c r="H310" s="215">
        <v>0.14799999999999999</v>
      </c>
      <c r="I310" s="216"/>
      <c r="J310" s="212"/>
      <c r="K310" s="212"/>
      <c r="L310" s="217"/>
      <c r="M310" s="218"/>
      <c r="N310" s="219"/>
      <c r="O310" s="219"/>
      <c r="P310" s="219"/>
      <c r="Q310" s="219"/>
      <c r="R310" s="219"/>
      <c r="S310" s="219"/>
      <c r="T310" s="220"/>
      <c r="AT310" s="221" t="s">
        <v>131</v>
      </c>
      <c r="AU310" s="221" t="s">
        <v>81</v>
      </c>
      <c r="AV310" s="14" t="s">
        <v>81</v>
      </c>
      <c r="AW310" s="14" t="s">
        <v>33</v>
      </c>
      <c r="AX310" s="14" t="s">
        <v>71</v>
      </c>
      <c r="AY310" s="221" t="s">
        <v>124</v>
      </c>
    </row>
    <row r="311" spans="1:65" s="13" customFormat="1" ht="10.199999999999999" hidden="1">
      <c r="B311" s="200"/>
      <c r="C311" s="201"/>
      <c r="D311" s="202" t="s">
        <v>131</v>
      </c>
      <c r="E311" s="203" t="s">
        <v>19</v>
      </c>
      <c r="F311" s="204" t="s">
        <v>207</v>
      </c>
      <c r="G311" s="201"/>
      <c r="H311" s="203" t="s">
        <v>19</v>
      </c>
      <c r="I311" s="205"/>
      <c r="J311" s="201"/>
      <c r="K311" s="201"/>
      <c r="L311" s="206"/>
      <c r="M311" s="207"/>
      <c r="N311" s="208"/>
      <c r="O311" s="208"/>
      <c r="P311" s="208"/>
      <c r="Q311" s="208"/>
      <c r="R311" s="208"/>
      <c r="S311" s="208"/>
      <c r="T311" s="209"/>
      <c r="AT311" s="210" t="s">
        <v>131</v>
      </c>
      <c r="AU311" s="210" t="s">
        <v>81</v>
      </c>
      <c r="AV311" s="13" t="s">
        <v>79</v>
      </c>
      <c r="AW311" s="13" t="s">
        <v>33</v>
      </c>
      <c r="AX311" s="13" t="s">
        <v>71</v>
      </c>
      <c r="AY311" s="210" t="s">
        <v>124</v>
      </c>
    </row>
    <row r="312" spans="1:65" s="14" customFormat="1" ht="10.199999999999999" hidden="1">
      <c r="B312" s="211"/>
      <c r="C312" s="212"/>
      <c r="D312" s="202" t="s">
        <v>131</v>
      </c>
      <c r="E312" s="213" t="s">
        <v>19</v>
      </c>
      <c r="F312" s="214" t="s">
        <v>327</v>
      </c>
      <c r="G312" s="212"/>
      <c r="H312" s="215">
        <v>0.307</v>
      </c>
      <c r="I312" s="216"/>
      <c r="J312" s="212"/>
      <c r="K312" s="212"/>
      <c r="L312" s="217"/>
      <c r="M312" s="218"/>
      <c r="N312" s="219"/>
      <c r="O312" s="219"/>
      <c r="P312" s="219"/>
      <c r="Q312" s="219"/>
      <c r="R312" s="219"/>
      <c r="S312" s="219"/>
      <c r="T312" s="220"/>
      <c r="AT312" s="221" t="s">
        <v>131</v>
      </c>
      <c r="AU312" s="221" t="s">
        <v>81</v>
      </c>
      <c r="AV312" s="14" t="s">
        <v>81</v>
      </c>
      <c r="AW312" s="14" t="s">
        <v>33</v>
      </c>
      <c r="AX312" s="14" t="s">
        <v>71</v>
      </c>
      <c r="AY312" s="221" t="s">
        <v>124</v>
      </c>
    </row>
    <row r="313" spans="1:65" s="13" customFormat="1" ht="10.199999999999999" hidden="1">
      <c r="B313" s="200"/>
      <c r="C313" s="201"/>
      <c r="D313" s="202" t="s">
        <v>131</v>
      </c>
      <c r="E313" s="203" t="s">
        <v>19</v>
      </c>
      <c r="F313" s="204" t="s">
        <v>209</v>
      </c>
      <c r="G313" s="201"/>
      <c r="H313" s="203" t="s">
        <v>19</v>
      </c>
      <c r="I313" s="205"/>
      <c r="J313" s="201"/>
      <c r="K313" s="201"/>
      <c r="L313" s="206"/>
      <c r="M313" s="207"/>
      <c r="N313" s="208"/>
      <c r="O313" s="208"/>
      <c r="P313" s="208"/>
      <c r="Q313" s="208"/>
      <c r="R313" s="208"/>
      <c r="S313" s="208"/>
      <c r="T313" s="209"/>
      <c r="AT313" s="210" t="s">
        <v>131</v>
      </c>
      <c r="AU313" s="210" t="s">
        <v>81</v>
      </c>
      <c r="AV313" s="13" t="s">
        <v>79</v>
      </c>
      <c r="AW313" s="13" t="s">
        <v>33</v>
      </c>
      <c r="AX313" s="13" t="s">
        <v>71</v>
      </c>
      <c r="AY313" s="210" t="s">
        <v>124</v>
      </c>
    </row>
    <row r="314" spans="1:65" s="14" customFormat="1" ht="10.199999999999999" hidden="1">
      <c r="B314" s="211"/>
      <c r="C314" s="212"/>
      <c r="D314" s="202" t="s">
        <v>131</v>
      </c>
      <c r="E314" s="213" t="s">
        <v>19</v>
      </c>
      <c r="F314" s="214" t="s">
        <v>327</v>
      </c>
      <c r="G314" s="212"/>
      <c r="H314" s="215">
        <v>0.307</v>
      </c>
      <c r="I314" s="216"/>
      <c r="J314" s="212"/>
      <c r="K314" s="212"/>
      <c r="L314" s="217"/>
      <c r="M314" s="218"/>
      <c r="N314" s="219"/>
      <c r="O314" s="219"/>
      <c r="P314" s="219"/>
      <c r="Q314" s="219"/>
      <c r="R314" s="219"/>
      <c r="S314" s="219"/>
      <c r="T314" s="220"/>
      <c r="AT314" s="221" t="s">
        <v>131</v>
      </c>
      <c r="AU314" s="221" t="s">
        <v>81</v>
      </c>
      <c r="AV314" s="14" t="s">
        <v>81</v>
      </c>
      <c r="AW314" s="14" t="s">
        <v>33</v>
      </c>
      <c r="AX314" s="14" t="s">
        <v>71</v>
      </c>
      <c r="AY314" s="221" t="s">
        <v>124</v>
      </c>
    </row>
    <row r="315" spans="1:65" s="15" customFormat="1" ht="10.199999999999999" hidden="1">
      <c r="B315" s="222"/>
      <c r="C315" s="223"/>
      <c r="D315" s="202" t="s">
        <v>131</v>
      </c>
      <c r="E315" s="224" t="s">
        <v>19</v>
      </c>
      <c r="F315" s="225" t="s">
        <v>140</v>
      </c>
      <c r="G315" s="223"/>
      <c r="H315" s="226">
        <v>15.139999999999999</v>
      </c>
      <c r="I315" s="227"/>
      <c r="J315" s="223"/>
      <c r="K315" s="223"/>
      <c r="L315" s="228"/>
      <c r="M315" s="229"/>
      <c r="N315" s="230"/>
      <c r="O315" s="230"/>
      <c r="P315" s="230"/>
      <c r="Q315" s="230"/>
      <c r="R315" s="230"/>
      <c r="S315" s="230"/>
      <c r="T315" s="231"/>
      <c r="AT315" s="232" t="s">
        <v>131</v>
      </c>
      <c r="AU315" s="232" t="s">
        <v>81</v>
      </c>
      <c r="AV315" s="15" t="s">
        <v>130</v>
      </c>
      <c r="AW315" s="15" t="s">
        <v>33</v>
      </c>
      <c r="AX315" s="15" t="s">
        <v>79</v>
      </c>
      <c r="AY315" s="232" t="s">
        <v>124</v>
      </c>
    </row>
    <row r="316" spans="1:65" s="2" customFormat="1" ht="16.5" customHeight="1">
      <c r="A316" s="34"/>
      <c r="B316" s="35"/>
      <c r="C316" s="187" t="s">
        <v>328</v>
      </c>
      <c r="D316" s="187" t="s">
        <v>126</v>
      </c>
      <c r="E316" s="188" t="s">
        <v>329</v>
      </c>
      <c r="F316" s="189" t="s">
        <v>330</v>
      </c>
      <c r="G316" s="190" t="s">
        <v>172</v>
      </c>
      <c r="H316" s="191">
        <v>9.3629999999999995</v>
      </c>
      <c r="I316" s="192"/>
      <c r="J316" s="193">
        <f>ROUND(I316*H316,2)</f>
        <v>0</v>
      </c>
      <c r="K316" s="189" t="s">
        <v>19</v>
      </c>
      <c r="L316" s="39"/>
      <c r="M316" s="194" t="s">
        <v>19</v>
      </c>
      <c r="N316" s="195" t="s">
        <v>42</v>
      </c>
      <c r="O316" s="64"/>
      <c r="P316" s="196">
        <f>O316*H316</f>
        <v>0</v>
      </c>
      <c r="Q316" s="196">
        <v>0</v>
      </c>
      <c r="R316" s="196">
        <f>Q316*H316</f>
        <v>0</v>
      </c>
      <c r="S316" s="196">
        <v>0</v>
      </c>
      <c r="T316" s="197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98" t="s">
        <v>130</v>
      </c>
      <c r="AT316" s="198" t="s">
        <v>126</v>
      </c>
      <c r="AU316" s="198" t="s">
        <v>81</v>
      </c>
      <c r="AY316" s="17" t="s">
        <v>124</v>
      </c>
      <c r="BE316" s="199">
        <f>IF(N316="základní",J316,0)</f>
        <v>0</v>
      </c>
      <c r="BF316" s="199">
        <f>IF(N316="snížená",J316,0)</f>
        <v>0</v>
      </c>
      <c r="BG316" s="199">
        <f>IF(N316="zákl. přenesená",J316,0)</f>
        <v>0</v>
      </c>
      <c r="BH316" s="199">
        <f>IF(N316="sníž. přenesená",J316,0)</f>
        <v>0</v>
      </c>
      <c r="BI316" s="199">
        <f>IF(N316="nulová",J316,0)</f>
        <v>0</v>
      </c>
      <c r="BJ316" s="17" t="s">
        <v>79</v>
      </c>
      <c r="BK316" s="199">
        <f>ROUND(I316*H316,2)</f>
        <v>0</v>
      </c>
      <c r="BL316" s="17" t="s">
        <v>130</v>
      </c>
      <c r="BM316" s="198" t="s">
        <v>331</v>
      </c>
    </row>
    <row r="317" spans="1:65" s="13" customFormat="1" ht="10.199999999999999" hidden="1">
      <c r="B317" s="200"/>
      <c r="C317" s="201"/>
      <c r="D317" s="202" t="s">
        <v>131</v>
      </c>
      <c r="E317" s="203" t="s">
        <v>19</v>
      </c>
      <c r="F317" s="204" t="s">
        <v>133</v>
      </c>
      <c r="G317" s="201"/>
      <c r="H317" s="203" t="s">
        <v>19</v>
      </c>
      <c r="I317" s="205"/>
      <c r="J317" s="201"/>
      <c r="K317" s="201"/>
      <c r="L317" s="206"/>
      <c r="M317" s="207"/>
      <c r="N317" s="208"/>
      <c r="O317" s="208"/>
      <c r="P317" s="208"/>
      <c r="Q317" s="208"/>
      <c r="R317" s="208"/>
      <c r="S317" s="208"/>
      <c r="T317" s="209"/>
      <c r="AT317" s="210" t="s">
        <v>131</v>
      </c>
      <c r="AU317" s="210" t="s">
        <v>81</v>
      </c>
      <c r="AV317" s="13" t="s">
        <v>79</v>
      </c>
      <c r="AW317" s="13" t="s">
        <v>33</v>
      </c>
      <c r="AX317" s="13" t="s">
        <v>71</v>
      </c>
      <c r="AY317" s="210" t="s">
        <v>124</v>
      </c>
    </row>
    <row r="318" spans="1:65" s="13" customFormat="1" ht="10.199999999999999" hidden="1">
      <c r="B318" s="200"/>
      <c r="C318" s="201"/>
      <c r="D318" s="202" t="s">
        <v>131</v>
      </c>
      <c r="E318" s="203" t="s">
        <v>19</v>
      </c>
      <c r="F318" s="204" t="s">
        <v>332</v>
      </c>
      <c r="G318" s="201"/>
      <c r="H318" s="203" t="s">
        <v>19</v>
      </c>
      <c r="I318" s="205"/>
      <c r="J318" s="201"/>
      <c r="K318" s="201"/>
      <c r="L318" s="206"/>
      <c r="M318" s="207"/>
      <c r="N318" s="208"/>
      <c r="O318" s="208"/>
      <c r="P318" s="208"/>
      <c r="Q318" s="208"/>
      <c r="R318" s="208"/>
      <c r="S318" s="208"/>
      <c r="T318" s="209"/>
      <c r="AT318" s="210" t="s">
        <v>131</v>
      </c>
      <c r="AU318" s="210" t="s">
        <v>81</v>
      </c>
      <c r="AV318" s="13" t="s">
        <v>79</v>
      </c>
      <c r="AW318" s="13" t="s">
        <v>33</v>
      </c>
      <c r="AX318" s="13" t="s">
        <v>71</v>
      </c>
      <c r="AY318" s="210" t="s">
        <v>124</v>
      </c>
    </row>
    <row r="319" spans="1:65" s="14" customFormat="1" ht="10.199999999999999" hidden="1">
      <c r="B319" s="211"/>
      <c r="C319" s="212"/>
      <c r="D319" s="202" t="s">
        <v>131</v>
      </c>
      <c r="E319" s="213" t="s">
        <v>19</v>
      </c>
      <c r="F319" s="214" t="s">
        <v>333</v>
      </c>
      <c r="G319" s="212"/>
      <c r="H319" s="215">
        <v>9.3629999999999995</v>
      </c>
      <c r="I319" s="216"/>
      <c r="J319" s="212"/>
      <c r="K319" s="212"/>
      <c r="L319" s="217"/>
      <c r="M319" s="218"/>
      <c r="N319" s="219"/>
      <c r="O319" s="219"/>
      <c r="P319" s="219"/>
      <c r="Q319" s="219"/>
      <c r="R319" s="219"/>
      <c r="S319" s="219"/>
      <c r="T319" s="220"/>
      <c r="AT319" s="221" t="s">
        <v>131</v>
      </c>
      <c r="AU319" s="221" t="s">
        <v>81</v>
      </c>
      <c r="AV319" s="14" t="s">
        <v>81</v>
      </c>
      <c r="AW319" s="14" t="s">
        <v>33</v>
      </c>
      <c r="AX319" s="14" t="s">
        <v>71</v>
      </c>
      <c r="AY319" s="221" t="s">
        <v>124</v>
      </c>
    </row>
    <row r="320" spans="1:65" s="15" customFormat="1" ht="10.199999999999999" hidden="1">
      <c r="B320" s="222"/>
      <c r="C320" s="223"/>
      <c r="D320" s="202" t="s">
        <v>131</v>
      </c>
      <c r="E320" s="224" t="s">
        <v>19</v>
      </c>
      <c r="F320" s="225" t="s">
        <v>140</v>
      </c>
      <c r="G320" s="223"/>
      <c r="H320" s="226">
        <v>9.3629999999999995</v>
      </c>
      <c r="I320" s="227"/>
      <c r="J320" s="223"/>
      <c r="K320" s="223"/>
      <c r="L320" s="228"/>
      <c r="M320" s="229"/>
      <c r="N320" s="230"/>
      <c r="O320" s="230"/>
      <c r="P320" s="230"/>
      <c r="Q320" s="230"/>
      <c r="R320" s="230"/>
      <c r="S320" s="230"/>
      <c r="T320" s="231"/>
      <c r="AT320" s="232" t="s">
        <v>131</v>
      </c>
      <c r="AU320" s="232" t="s">
        <v>81</v>
      </c>
      <c r="AV320" s="15" t="s">
        <v>130</v>
      </c>
      <c r="AW320" s="15" t="s">
        <v>33</v>
      </c>
      <c r="AX320" s="15" t="s">
        <v>79</v>
      </c>
      <c r="AY320" s="232" t="s">
        <v>124</v>
      </c>
    </row>
    <row r="321" spans="1:65" s="2" customFormat="1" ht="16.5" customHeight="1">
      <c r="A321" s="34"/>
      <c r="B321" s="35"/>
      <c r="C321" s="187" t="s">
        <v>228</v>
      </c>
      <c r="D321" s="187" t="s">
        <v>126</v>
      </c>
      <c r="E321" s="188" t="s">
        <v>334</v>
      </c>
      <c r="F321" s="189" t="s">
        <v>335</v>
      </c>
      <c r="G321" s="190" t="s">
        <v>129</v>
      </c>
      <c r="H321" s="191">
        <v>11.343999999999999</v>
      </c>
      <c r="I321" s="192"/>
      <c r="J321" s="193">
        <f>ROUND(I321*H321,2)</f>
        <v>0</v>
      </c>
      <c r="K321" s="189" t="s">
        <v>19</v>
      </c>
      <c r="L321" s="39"/>
      <c r="M321" s="194" t="s">
        <v>19</v>
      </c>
      <c r="N321" s="195" t="s">
        <v>42</v>
      </c>
      <c r="O321" s="64"/>
      <c r="P321" s="196">
        <f>O321*H321</f>
        <v>0</v>
      </c>
      <c r="Q321" s="196">
        <v>0</v>
      </c>
      <c r="R321" s="196">
        <f>Q321*H321</f>
        <v>0</v>
      </c>
      <c r="S321" s="196">
        <v>0</v>
      </c>
      <c r="T321" s="197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98" t="s">
        <v>130</v>
      </c>
      <c r="AT321" s="198" t="s">
        <v>126</v>
      </c>
      <c r="AU321" s="198" t="s">
        <v>81</v>
      </c>
      <c r="AY321" s="17" t="s">
        <v>124</v>
      </c>
      <c r="BE321" s="199">
        <f>IF(N321="základní",J321,0)</f>
        <v>0</v>
      </c>
      <c r="BF321" s="199">
        <f>IF(N321="snížená",J321,0)</f>
        <v>0</v>
      </c>
      <c r="BG321" s="199">
        <f>IF(N321="zákl. přenesená",J321,0)</f>
        <v>0</v>
      </c>
      <c r="BH321" s="199">
        <f>IF(N321="sníž. přenesená",J321,0)</f>
        <v>0</v>
      </c>
      <c r="BI321" s="199">
        <f>IF(N321="nulová",J321,0)</f>
        <v>0</v>
      </c>
      <c r="BJ321" s="17" t="s">
        <v>79</v>
      </c>
      <c r="BK321" s="199">
        <f>ROUND(I321*H321,2)</f>
        <v>0</v>
      </c>
      <c r="BL321" s="17" t="s">
        <v>130</v>
      </c>
      <c r="BM321" s="198" t="s">
        <v>336</v>
      </c>
    </row>
    <row r="322" spans="1:65" s="13" customFormat="1" ht="20.399999999999999" hidden="1">
      <c r="B322" s="200"/>
      <c r="C322" s="201"/>
      <c r="D322" s="202" t="s">
        <v>131</v>
      </c>
      <c r="E322" s="203" t="s">
        <v>19</v>
      </c>
      <c r="F322" s="204" t="s">
        <v>337</v>
      </c>
      <c r="G322" s="201"/>
      <c r="H322" s="203" t="s">
        <v>19</v>
      </c>
      <c r="I322" s="205"/>
      <c r="J322" s="201"/>
      <c r="K322" s="201"/>
      <c r="L322" s="206"/>
      <c r="M322" s="207"/>
      <c r="N322" s="208"/>
      <c r="O322" s="208"/>
      <c r="P322" s="208"/>
      <c r="Q322" s="208"/>
      <c r="R322" s="208"/>
      <c r="S322" s="208"/>
      <c r="T322" s="209"/>
      <c r="AT322" s="210" t="s">
        <v>131</v>
      </c>
      <c r="AU322" s="210" t="s">
        <v>81</v>
      </c>
      <c r="AV322" s="13" t="s">
        <v>79</v>
      </c>
      <c r="AW322" s="13" t="s">
        <v>33</v>
      </c>
      <c r="AX322" s="13" t="s">
        <v>71</v>
      </c>
      <c r="AY322" s="210" t="s">
        <v>124</v>
      </c>
    </row>
    <row r="323" spans="1:65" s="13" customFormat="1" ht="10.199999999999999" hidden="1">
      <c r="B323" s="200"/>
      <c r="C323" s="201"/>
      <c r="D323" s="202" t="s">
        <v>131</v>
      </c>
      <c r="E323" s="203" t="s">
        <v>19</v>
      </c>
      <c r="F323" s="204" t="s">
        <v>133</v>
      </c>
      <c r="G323" s="201"/>
      <c r="H323" s="203" t="s">
        <v>19</v>
      </c>
      <c r="I323" s="205"/>
      <c r="J323" s="201"/>
      <c r="K323" s="201"/>
      <c r="L323" s="206"/>
      <c r="M323" s="207"/>
      <c r="N323" s="208"/>
      <c r="O323" s="208"/>
      <c r="P323" s="208"/>
      <c r="Q323" s="208"/>
      <c r="R323" s="208"/>
      <c r="S323" s="208"/>
      <c r="T323" s="209"/>
      <c r="AT323" s="210" t="s">
        <v>131</v>
      </c>
      <c r="AU323" s="210" t="s">
        <v>81</v>
      </c>
      <c r="AV323" s="13" t="s">
        <v>79</v>
      </c>
      <c r="AW323" s="13" t="s">
        <v>33</v>
      </c>
      <c r="AX323" s="13" t="s">
        <v>71</v>
      </c>
      <c r="AY323" s="210" t="s">
        <v>124</v>
      </c>
    </row>
    <row r="324" spans="1:65" s="14" customFormat="1" ht="10.199999999999999" hidden="1">
      <c r="B324" s="211"/>
      <c r="C324" s="212"/>
      <c r="D324" s="202" t="s">
        <v>131</v>
      </c>
      <c r="E324" s="213" t="s">
        <v>19</v>
      </c>
      <c r="F324" s="214" t="s">
        <v>338</v>
      </c>
      <c r="G324" s="212"/>
      <c r="H324" s="215">
        <v>2.3290000000000002</v>
      </c>
      <c r="I324" s="216"/>
      <c r="J324" s="212"/>
      <c r="K324" s="212"/>
      <c r="L324" s="217"/>
      <c r="M324" s="218"/>
      <c r="N324" s="219"/>
      <c r="O324" s="219"/>
      <c r="P324" s="219"/>
      <c r="Q324" s="219"/>
      <c r="R324" s="219"/>
      <c r="S324" s="219"/>
      <c r="T324" s="220"/>
      <c r="AT324" s="221" t="s">
        <v>131</v>
      </c>
      <c r="AU324" s="221" t="s">
        <v>81</v>
      </c>
      <c r="AV324" s="14" t="s">
        <v>81</v>
      </c>
      <c r="AW324" s="14" t="s">
        <v>33</v>
      </c>
      <c r="AX324" s="14" t="s">
        <v>71</v>
      </c>
      <c r="AY324" s="221" t="s">
        <v>124</v>
      </c>
    </row>
    <row r="325" spans="1:65" s="13" customFormat="1" ht="10.199999999999999" hidden="1">
      <c r="B325" s="200"/>
      <c r="C325" s="201"/>
      <c r="D325" s="202" t="s">
        <v>131</v>
      </c>
      <c r="E325" s="203" t="s">
        <v>19</v>
      </c>
      <c r="F325" s="204" t="s">
        <v>205</v>
      </c>
      <c r="G325" s="201"/>
      <c r="H325" s="203" t="s">
        <v>19</v>
      </c>
      <c r="I325" s="205"/>
      <c r="J325" s="201"/>
      <c r="K325" s="201"/>
      <c r="L325" s="206"/>
      <c r="M325" s="207"/>
      <c r="N325" s="208"/>
      <c r="O325" s="208"/>
      <c r="P325" s="208"/>
      <c r="Q325" s="208"/>
      <c r="R325" s="208"/>
      <c r="S325" s="208"/>
      <c r="T325" s="209"/>
      <c r="AT325" s="210" t="s">
        <v>131</v>
      </c>
      <c r="AU325" s="210" t="s">
        <v>81</v>
      </c>
      <c r="AV325" s="13" t="s">
        <v>79</v>
      </c>
      <c r="AW325" s="13" t="s">
        <v>33</v>
      </c>
      <c r="AX325" s="13" t="s">
        <v>71</v>
      </c>
      <c r="AY325" s="210" t="s">
        <v>124</v>
      </c>
    </row>
    <row r="326" spans="1:65" s="14" customFormat="1" ht="10.199999999999999" hidden="1">
      <c r="B326" s="211"/>
      <c r="C326" s="212"/>
      <c r="D326" s="202" t="s">
        <v>131</v>
      </c>
      <c r="E326" s="213" t="s">
        <v>19</v>
      </c>
      <c r="F326" s="214" t="s">
        <v>206</v>
      </c>
      <c r="G326" s="212"/>
      <c r="H326" s="215">
        <v>4.0739999999999998</v>
      </c>
      <c r="I326" s="216"/>
      <c r="J326" s="212"/>
      <c r="K326" s="212"/>
      <c r="L326" s="217"/>
      <c r="M326" s="218"/>
      <c r="N326" s="219"/>
      <c r="O326" s="219"/>
      <c r="P326" s="219"/>
      <c r="Q326" s="219"/>
      <c r="R326" s="219"/>
      <c r="S326" s="219"/>
      <c r="T326" s="220"/>
      <c r="AT326" s="221" t="s">
        <v>131</v>
      </c>
      <c r="AU326" s="221" t="s">
        <v>81</v>
      </c>
      <c r="AV326" s="14" t="s">
        <v>81</v>
      </c>
      <c r="AW326" s="14" t="s">
        <v>33</v>
      </c>
      <c r="AX326" s="14" t="s">
        <v>71</v>
      </c>
      <c r="AY326" s="221" t="s">
        <v>124</v>
      </c>
    </row>
    <row r="327" spans="1:65" s="13" customFormat="1" ht="10.199999999999999" hidden="1">
      <c r="B327" s="200"/>
      <c r="C327" s="201"/>
      <c r="D327" s="202" t="s">
        <v>131</v>
      </c>
      <c r="E327" s="203" t="s">
        <v>19</v>
      </c>
      <c r="F327" s="204" t="s">
        <v>207</v>
      </c>
      <c r="G327" s="201"/>
      <c r="H327" s="203" t="s">
        <v>19</v>
      </c>
      <c r="I327" s="205"/>
      <c r="J327" s="201"/>
      <c r="K327" s="201"/>
      <c r="L327" s="206"/>
      <c r="M327" s="207"/>
      <c r="N327" s="208"/>
      <c r="O327" s="208"/>
      <c r="P327" s="208"/>
      <c r="Q327" s="208"/>
      <c r="R327" s="208"/>
      <c r="S327" s="208"/>
      <c r="T327" s="209"/>
      <c r="AT327" s="210" t="s">
        <v>131</v>
      </c>
      <c r="AU327" s="210" t="s">
        <v>81</v>
      </c>
      <c r="AV327" s="13" t="s">
        <v>79</v>
      </c>
      <c r="AW327" s="13" t="s">
        <v>33</v>
      </c>
      <c r="AX327" s="13" t="s">
        <v>71</v>
      </c>
      <c r="AY327" s="210" t="s">
        <v>124</v>
      </c>
    </row>
    <row r="328" spans="1:65" s="14" customFormat="1" ht="10.199999999999999" hidden="1">
      <c r="B328" s="211"/>
      <c r="C328" s="212"/>
      <c r="D328" s="202" t="s">
        <v>131</v>
      </c>
      <c r="E328" s="213" t="s">
        <v>19</v>
      </c>
      <c r="F328" s="214" t="s">
        <v>339</v>
      </c>
      <c r="G328" s="212"/>
      <c r="H328" s="215">
        <v>2.3730000000000002</v>
      </c>
      <c r="I328" s="216"/>
      <c r="J328" s="212"/>
      <c r="K328" s="212"/>
      <c r="L328" s="217"/>
      <c r="M328" s="218"/>
      <c r="N328" s="219"/>
      <c r="O328" s="219"/>
      <c r="P328" s="219"/>
      <c r="Q328" s="219"/>
      <c r="R328" s="219"/>
      <c r="S328" s="219"/>
      <c r="T328" s="220"/>
      <c r="AT328" s="221" t="s">
        <v>131</v>
      </c>
      <c r="AU328" s="221" t="s">
        <v>81</v>
      </c>
      <c r="AV328" s="14" t="s">
        <v>81</v>
      </c>
      <c r="AW328" s="14" t="s">
        <v>33</v>
      </c>
      <c r="AX328" s="14" t="s">
        <v>71</v>
      </c>
      <c r="AY328" s="221" t="s">
        <v>124</v>
      </c>
    </row>
    <row r="329" spans="1:65" s="13" customFormat="1" ht="10.199999999999999" hidden="1">
      <c r="B329" s="200"/>
      <c r="C329" s="201"/>
      <c r="D329" s="202" t="s">
        <v>131</v>
      </c>
      <c r="E329" s="203" t="s">
        <v>19</v>
      </c>
      <c r="F329" s="204" t="s">
        <v>209</v>
      </c>
      <c r="G329" s="201"/>
      <c r="H329" s="203" t="s">
        <v>19</v>
      </c>
      <c r="I329" s="205"/>
      <c r="J329" s="201"/>
      <c r="K329" s="201"/>
      <c r="L329" s="206"/>
      <c r="M329" s="207"/>
      <c r="N329" s="208"/>
      <c r="O329" s="208"/>
      <c r="P329" s="208"/>
      <c r="Q329" s="208"/>
      <c r="R329" s="208"/>
      <c r="S329" s="208"/>
      <c r="T329" s="209"/>
      <c r="AT329" s="210" t="s">
        <v>131</v>
      </c>
      <c r="AU329" s="210" t="s">
        <v>81</v>
      </c>
      <c r="AV329" s="13" t="s">
        <v>79</v>
      </c>
      <c r="AW329" s="13" t="s">
        <v>33</v>
      </c>
      <c r="AX329" s="13" t="s">
        <v>71</v>
      </c>
      <c r="AY329" s="210" t="s">
        <v>124</v>
      </c>
    </row>
    <row r="330" spans="1:65" s="14" customFormat="1" ht="10.199999999999999" hidden="1">
      <c r="B330" s="211"/>
      <c r="C330" s="212"/>
      <c r="D330" s="202" t="s">
        <v>131</v>
      </c>
      <c r="E330" s="213" t="s">
        <v>19</v>
      </c>
      <c r="F330" s="214" t="s">
        <v>340</v>
      </c>
      <c r="G330" s="212"/>
      <c r="H330" s="215">
        <v>2.5680000000000001</v>
      </c>
      <c r="I330" s="216"/>
      <c r="J330" s="212"/>
      <c r="K330" s="212"/>
      <c r="L330" s="217"/>
      <c r="M330" s="218"/>
      <c r="N330" s="219"/>
      <c r="O330" s="219"/>
      <c r="P330" s="219"/>
      <c r="Q330" s="219"/>
      <c r="R330" s="219"/>
      <c r="S330" s="219"/>
      <c r="T330" s="220"/>
      <c r="AT330" s="221" t="s">
        <v>131</v>
      </c>
      <c r="AU330" s="221" t="s">
        <v>81</v>
      </c>
      <c r="AV330" s="14" t="s">
        <v>81</v>
      </c>
      <c r="AW330" s="14" t="s">
        <v>33</v>
      </c>
      <c r="AX330" s="14" t="s">
        <v>71</v>
      </c>
      <c r="AY330" s="221" t="s">
        <v>124</v>
      </c>
    </row>
    <row r="331" spans="1:65" s="15" customFormat="1" ht="10.199999999999999" hidden="1">
      <c r="B331" s="222"/>
      <c r="C331" s="223"/>
      <c r="D331" s="202" t="s">
        <v>131</v>
      </c>
      <c r="E331" s="224" t="s">
        <v>19</v>
      </c>
      <c r="F331" s="225" t="s">
        <v>140</v>
      </c>
      <c r="G331" s="223"/>
      <c r="H331" s="226">
        <v>11.343999999999999</v>
      </c>
      <c r="I331" s="227"/>
      <c r="J331" s="223"/>
      <c r="K331" s="223"/>
      <c r="L331" s="228"/>
      <c r="M331" s="229"/>
      <c r="N331" s="230"/>
      <c r="O331" s="230"/>
      <c r="P331" s="230"/>
      <c r="Q331" s="230"/>
      <c r="R331" s="230"/>
      <c r="S331" s="230"/>
      <c r="T331" s="231"/>
      <c r="AT331" s="232" t="s">
        <v>131</v>
      </c>
      <c r="AU331" s="232" t="s">
        <v>81</v>
      </c>
      <c r="AV331" s="15" t="s">
        <v>130</v>
      </c>
      <c r="AW331" s="15" t="s">
        <v>33</v>
      </c>
      <c r="AX331" s="15" t="s">
        <v>79</v>
      </c>
      <c r="AY331" s="232" t="s">
        <v>124</v>
      </c>
    </row>
    <row r="332" spans="1:65" s="2" customFormat="1" ht="33" customHeight="1">
      <c r="A332" s="34"/>
      <c r="B332" s="35"/>
      <c r="C332" s="187" t="s">
        <v>341</v>
      </c>
      <c r="D332" s="187" t="s">
        <v>126</v>
      </c>
      <c r="E332" s="188" t="s">
        <v>342</v>
      </c>
      <c r="F332" s="189" t="s">
        <v>343</v>
      </c>
      <c r="G332" s="190" t="s">
        <v>129</v>
      </c>
      <c r="H332" s="191">
        <v>2.0670000000000002</v>
      </c>
      <c r="I332" s="192"/>
      <c r="J332" s="193">
        <f>ROUND(I332*H332,2)</f>
        <v>0</v>
      </c>
      <c r="K332" s="189" t="s">
        <v>19</v>
      </c>
      <c r="L332" s="39"/>
      <c r="M332" s="194" t="s">
        <v>19</v>
      </c>
      <c r="N332" s="195" t="s">
        <v>42</v>
      </c>
      <c r="O332" s="64"/>
      <c r="P332" s="196">
        <f>O332*H332</f>
        <v>0</v>
      </c>
      <c r="Q332" s="196">
        <v>0</v>
      </c>
      <c r="R332" s="196">
        <f>Q332*H332</f>
        <v>0</v>
      </c>
      <c r="S332" s="196">
        <v>0</v>
      </c>
      <c r="T332" s="197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98" t="s">
        <v>130</v>
      </c>
      <c r="AT332" s="198" t="s">
        <v>126</v>
      </c>
      <c r="AU332" s="198" t="s">
        <v>81</v>
      </c>
      <c r="AY332" s="17" t="s">
        <v>124</v>
      </c>
      <c r="BE332" s="199">
        <f>IF(N332="základní",J332,0)</f>
        <v>0</v>
      </c>
      <c r="BF332" s="199">
        <f>IF(N332="snížená",J332,0)</f>
        <v>0</v>
      </c>
      <c r="BG332" s="199">
        <f>IF(N332="zákl. přenesená",J332,0)</f>
        <v>0</v>
      </c>
      <c r="BH332" s="199">
        <f>IF(N332="sníž. přenesená",J332,0)</f>
        <v>0</v>
      </c>
      <c r="BI332" s="199">
        <f>IF(N332="nulová",J332,0)</f>
        <v>0</v>
      </c>
      <c r="BJ332" s="17" t="s">
        <v>79</v>
      </c>
      <c r="BK332" s="199">
        <f>ROUND(I332*H332,2)</f>
        <v>0</v>
      </c>
      <c r="BL332" s="17" t="s">
        <v>130</v>
      </c>
      <c r="BM332" s="198" t="s">
        <v>344</v>
      </c>
    </row>
    <row r="333" spans="1:65" s="13" customFormat="1" ht="10.199999999999999" hidden="1">
      <c r="B333" s="200"/>
      <c r="C333" s="201"/>
      <c r="D333" s="202" t="s">
        <v>131</v>
      </c>
      <c r="E333" s="203" t="s">
        <v>19</v>
      </c>
      <c r="F333" s="204" t="s">
        <v>133</v>
      </c>
      <c r="G333" s="201"/>
      <c r="H333" s="203" t="s">
        <v>19</v>
      </c>
      <c r="I333" s="205"/>
      <c r="J333" s="201"/>
      <c r="K333" s="201"/>
      <c r="L333" s="206"/>
      <c r="M333" s="207"/>
      <c r="N333" s="208"/>
      <c r="O333" s="208"/>
      <c r="P333" s="208"/>
      <c r="Q333" s="208"/>
      <c r="R333" s="208"/>
      <c r="S333" s="208"/>
      <c r="T333" s="209"/>
      <c r="AT333" s="210" t="s">
        <v>131</v>
      </c>
      <c r="AU333" s="210" t="s">
        <v>81</v>
      </c>
      <c r="AV333" s="13" t="s">
        <v>79</v>
      </c>
      <c r="AW333" s="13" t="s">
        <v>33</v>
      </c>
      <c r="AX333" s="13" t="s">
        <v>71</v>
      </c>
      <c r="AY333" s="210" t="s">
        <v>124</v>
      </c>
    </row>
    <row r="334" spans="1:65" s="13" customFormat="1" ht="10.199999999999999" hidden="1">
      <c r="B334" s="200"/>
      <c r="C334" s="201"/>
      <c r="D334" s="202" t="s">
        <v>131</v>
      </c>
      <c r="E334" s="203" t="s">
        <v>19</v>
      </c>
      <c r="F334" s="204" t="s">
        <v>345</v>
      </c>
      <c r="G334" s="201"/>
      <c r="H334" s="203" t="s">
        <v>19</v>
      </c>
      <c r="I334" s="205"/>
      <c r="J334" s="201"/>
      <c r="K334" s="201"/>
      <c r="L334" s="206"/>
      <c r="M334" s="207"/>
      <c r="N334" s="208"/>
      <c r="O334" s="208"/>
      <c r="P334" s="208"/>
      <c r="Q334" s="208"/>
      <c r="R334" s="208"/>
      <c r="S334" s="208"/>
      <c r="T334" s="209"/>
      <c r="AT334" s="210" t="s">
        <v>131</v>
      </c>
      <c r="AU334" s="210" t="s">
        <v>81</v>
      </c>
      <c r="AV334" s="13" t="s">
        <v>79</v>
      </c>
      <c r="AW334" s="13" t="s">
        <v>33</v>
      </c>
      <c r="AX334" s="13" t="s">
        <v>71</v>
      </c>
      <c r="AY334" s="210" t="s">
        <v>124</v>
      </c>
    </row>
    <row r="335" spans="1:65" s="14" customFormat="1" ht="10.199999999999999" hidden="1">
      <c r="B335" s="211"/>
      <c r="C335" s="212"/>
      <c r="D335" s="202" t="s">
        <v>131</v>
      </c>
      <c r="E335" s="213" t="s">
        <v>19</v>
      </c>
      <c r="F335" s="214" t="s">
        <v>346</v>
      </c>
      <c r="G335" s="212"/>
      <c r="H335" s="215">
        <v>2.0670000000000002</v>
      </c>
      <c r="I335" s="216"/>
      <c r="J335" s="212"/>
      <c r="K335" s="212"/>
      <c r="L335" s="217"/>
      <c r="M335" s="218"/>
      <c r="N335" s="219"/>
      <c r="O335" s="219"/>
      <c r="P335" s="219"/>
      <c r="Q335" s="219"/>
      <c r="R335" s="219"/>
      <c r="S335" s="219"/>
      <c r="T335" s="220"/>
      <c r="AT335" s="221" t="s">
        <v>131</v>
      </c>
      <c r="AU335" s="221" t="s">
        <v>81</v>
      </c>
      <c r="AV335" s="14" t="s">
        <v>81</v>
      </c>
      <c r="AW335" s="14" t="s">
        <v>33</v>
      </c>
      <c r="AX335" s="14" t="s">
        <v>71</v>
      </c>
      <c r="AY335" s="221" t="s">
        <v>124</v>
      </c>
    </row>
    <row r="336" spans="1:65" s="15" customFormat="1" ht="10.199999999999999" hidden="1">
      <c r="B336" s="222"/>
      <c r="C336" s="223"/>
      <c r="D336" s="202" t="s">
        <v>131</v>
      </c>
      <c r="E336" s="224" t="s">
        <v>19</v>
      </c>
      <c r="F336" s="225" t="s">
        <v>140</v>
      </c>
      <c r="G336" s="223"/>
      <c r="H336" s="226">
        <v>2.0670000000000002</v>
      </c>
      <c r="I336" s="227"/>
      <c r="J336" s="223"/>
      <c r="K336" s="223"/>
      <c r="L336" s="228"/>
      <c r="M336" s="229"/>
      <c r="N336" s="230"/>
      <c r="O336" s="230"/>
      <c r="P336" s="230"/>
      <c r="Q336" s="230"/>
      <c r="R336" s="230"/>
      <c r="S336" s="230"/>
      <c r="T336" s="231"/>
      <c r="AT336" s="232" t="s">
        <v>131</v>
      </c>
      <c r="AU336" s="232" t="s">
        <v>81</v>
      </c>
      <c r="AV336" s="15" t="s">
        <v>130</v>
      </c>
      <c r="AW336" s="15" t="s">
        <v>33</v>
      </c>
      <c r="AX336" s="15" t="s">
        <v>79</v>
      </c>
      <c r="AY336" s="232" t="s">
        <v>124</v>
      </c>
    </row>
    <row r="337" spans="1:65" s="2" customFormat="1" ht="33" customHeight="1">
      <c r="A337" s="34"/>
      <c r="B337" s="35"/>
      <c r="C337" s="187" t="s">
        <v>232</v>
      </c>
      <c r="D337" s="187" t="s">
        <v>126</v>
      </c>
      <c r="E337" s="188" t="s">
        <v>347</v>
      </c>
      <c r="F337" s="189" t="s">
        <v>348</v>
      </c>
      <c r="G337" s="190" t="s">
        <v>129</v>
      </c>
      <c r="H337" s="191">
        <v>8.2680000000000007</v>
      </c>
      <c r="I337" s="192"/>
      <c r="J337" s="193">
        <f>ROUND(I337*H337,2)</f>
        <v>0</v>
      </c>
      <c r="K337" s="189" t="s">
        <v>19</v>
      </c>
      <c r="L337" s="39"/>
      <c r="M337" s="194" t="s">
        <v>19</v>
      </c>
      <c r="N337" s="195" t="s">
        <v>42</v>
      </c>
      <c r="O337" s="64"/>
      <c r="P337" s="196">
        <f>O337*H337</f>
        <v>0</v>
      </c>
      <c r="Q337" s="196">
        <v>0</v>
      </c>
      <c r="R337" s="196">
        <f>Q337*H337</f>
        <v>0</v>
      </c>
      <c r="S337" s="196">
        <v>0</v>
      </c>
      <c r="T337" s="197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98" t="s">
        <v>130</v>
      </c>
      <c r="AT337" s="198" t="s">
        <v>126</v>
      </c>
      <c r="AU337" s="198" t="s">
        <v>81</v>
      </c>
      <c r="AY337" s="17" t="s">
        <v>124</v>
      </c>
      <c r="BE337" s="199">
        <f>IF(N337="základní",J337,0)</f>
        <v>0</v>
      </c>
      <c r="BF337" s="199">
        <f>IF(N337="snížená",J337,0)</f>
        <v>0</v>
      </c>
      <c r="BG337" s="199">
        <f>IF(N337="zákl. přenesená",J337,0)</f>
        <v>0</v>
      </c>
      <c r="BH337" s="199">
        <f>IF(N337="sníž. přenesená",J337,0)</f>
        <v>0</v>
      </c>
      <c r="BI337" s="199">
        <f>IF(N337="nulová",J337,0)</f>
        <v>0</v>
      </c>
      <c r="BJ337" s="17" t="s">
        <v>79</v>
      </c>
      <c r="BK337" s="199">
        <f>ROUND(I337*H337,2)</f>
        <v>0</v>
      </c>
      <c r="BL337" s="17" t="s">
        <v>130</v>
      </c>
      <c r="BM337" s="198" t="s">
        <v>349</v>
      </c>
    </row>
    <row r="338" spans="1:65" s="13" customFormat="1" ht="10.199999999999999" hidden="1">
      <c r="B338" s="200"/>
      <c r="C338" s="201"/>
      <c r="D338" s="202" t="s">
        <v>131</v>
      </c>
      <c r="E338" s="203" t="s">
        <v>19</v>
      </c>
      <c r="F338" s="204" t="s">
        <v>133</v>
      </c>
      <c r="G338" s="201"/>
      <c r="H338" s="203" t="s">
        <v>19</v>
      </c>
      <c r="I338" s="205"/>
      <c r="J338" s="201"/>
      <c r="K338" s="201"/>
      <c r="L338" s="206"/>
      <c r="M338" s="207"/>
      <c r="N338" s="208"/>
      <c r="O338" s="208"/>
      <c r="P338" s="208"/>
      <c r="Q338" s="208"/>
      <c r="R338" s="208"/>
      <c r="S338" s="208"/>
      <c r="T338" s="209"/>
      <c r="AT338" s="210" t="s">
        <v>131</v>
      </c>
      <c r="AU338" s="210" t="s">
        <v>81</v>
      </c>
      <c r="AV338" s="13" t="s">
        <v>79</v>
      </c>
      <c r="AW338" s="13" t="s">
        <v>33</v>
      </c>
      <c r="AX338" s="13" t="s">
        <v>71</v>
      </c>
      <c r="AY338" s="210" t="s">
        <v>124</v>
      </c>
    </row>
    <row r="339" spans="1:65" s="13" customFormat="1" ht="10.199999999999999" hidden="1">
      <c r="B339" s="200"/>
      <c r="C339" s="201"/>
      <c r="D339" s="202" t="s">
        <v>131</v>
      </c>
      <c r="E339" s="203" t="s">
        <v>19</v>
      </c>
      <c r="F339" s="204" t="s">
        <v>350</v>
      </c>
      <c r="G339" s="201"/>
      <c r="H339" s="203" t="s">
        <v>19</v>
      </c>
      <c r="I339" s="205"/>
      <c r="J339" s="201"/>
      <c r="K339" s="201"/>
      <c r="L339" s="206"/>
      <c r="M339" s="207"/>
      <c r="N339" s="208"/>
      <c r="O339" s="208"/>
      <c r="P339" s="208"/>
      <c r="Q339" s="208"/>
      <c r="R339" s="208"/>
      <c r="S339" s="208"/>
      <c r="T339" s="209"/>
      <c r="AT339" s="210" t="s">
        <v>131</v>
      </c>
      <c r="AU339" s="210" t="s">
        <v>81</v>
      </c>
      <c r="AV339" s="13" t="s">
        <v>79</v>
      </c>
      <c r="AW339" s="13" t="s">
        <v>33</v>
      </c>
      <c r="AX339" s="13" t="s">
        <v>71</v>
      </c>
      <c r="AY339" s="210" t="s">
        <v>124</v>
      </c>
    </row>
    <row r="340" spans="1:65" s="14" customFormat="1" ht="10.199999999999999" hidden="1">
      <c r="B340" s="211"/>
      <c r="C340" s="212"/>
      <c r="D340" s="202" t="s">
        <v>131</v>
      </c>
      <c r="E340" s="213" t="s">
        <v>19</v>
      </c>
      <c r="F340" s="214" t="s">
        <v>351</v>
      </c>
      <c r="G340" s="212"/>
      <c r="H340" s="215">
        <v>8.2680000000000007</v>
      </c>
      <c r="I340" s="216"/>
      <c r="J340" s="212"/>
      <c r="K340" s="212"/>
      <c r="L340" s="217"/>
      <c r="M340" s="218"/>
      <c r="N340" s="219"/>
      <c r="O340" s="219"/>
      <c r="P340" s="219"/>
      <c r="Q340" s="219"/>
      <c r="R340" s="219"/>
      <c r="S340" s="219"/>
      <c r="T340" s="220"/>
      <c r="AT340" s="221" t="s">
        <v>131</v>
      </c>
      <c r="AU340" s="221" t="s">
        <v>81</v>
      </c>
      <c r="AV340" s="14" t="s">
        <v>81</v>
      </c>
      <c r="AW340" s="14" t="s">
        <v>33</v>
      </c>
      <c r="AX340" s="14" t="s">
        <v>71</v>
      </c>
      <c r="AY340" s="221" t="s">
        <v>124</v>
      </c>
    </row>
    <row r="341" spans="1:65" s="15" customFormat="1" ht="10.199999999999999" hidden="1">
      <c r="B341" s="222"/>
      <c r="C341" s="223"/>
      <c r="D341" s="202" t="s">
        <v>131</v>
      </c>
      <c r="E341" s="224" t="s">
        <v>19</v>
      </c>
      <c r="F341" s="225" t="s">
        <v>140</v>
      </c>
      <c r="G341" s="223"/>
      <c r="H341" s="226">
        <v>8.2680000000000007</v>
      </c>
      <c r="I341" s="227"/>
      <c r="J341" s="223"/>
      <c r="K341" s="223"/>
      <c r="L341" s="228"/>
      <c r="M341" s="229"/>
      <c r="N341" s="230"/>
      <c r="O341" s="230"/>
      <c r="P341" s="230"/>
      <c r="Q341" s="230"/>
      <c r="R341" s="230"/>
      <c r="S341" s="230"/>
      <c r="T341" s="231"/>
      <c r="AT341" s="232" t="s">
        <v>131</v>
      </c>
      <c r="AU341" s="232" t="s">
        <v>81</v>
      </c>
      <c r="AV341" s="15" t="s">
        <v>130</v>
      </c>
      <c r="AW341" s="15" t="s">
        <v>33</v>
      </c>
      <c r="AX341" s="15" t="s">
        <v>79</v>
      </c>
      <c r="AY341" s="232" t="s">
        <v>124</v>
      </c>
    </row>
    <row r="342" spans="1:65" s="2" customFormat="1" ht="21.75" customHeight="1">
      <c r="A342" s="34"/>
      <c r="B342" s="35"/>
      <c r="C342" s="187" t="s">
        <v>352</v>
      </c>
      <c r="D342" s="187" t="s">
        <v>126</v>
      </c>
      <c r="E342" s="188" t="s">
        <v>353</v>
      </c>
      <c r="F342" s="189" t="s">
        <v>354</v>
      </c>
      <c r="G342" s="190" t="s">
        <v>129</v>
      </c>
      <c r="H342" s="191">
        <v>8.2680000000000007</v>
      </c>
      <c r="I342" s="192"/>
      <c r="J342" s="193">
        <f>ROUND(I342*H342,2)</f>
        <v>0</v>
      </c>
      <c r="K342" s="189" t="s">
        <v>19</v>
      </c>
      <c r="L342" s="39"/>
      <c r="M342" s="194" t="s">
        <v>19</v>
      </c>
      <c r="N342" s="195" t="s">
        <v>42</v>
      </c>
      <c r="O342" s="64"/>
      <c r="P342" s="196">
        <f>O342*H342</f>
        <v>0</v>
      </c>
      <c r="Q342" s="196">
        <v>0</v>
      </c>
      <c r="R342" s="196">
        <f>Q342*H342</f>
        <v>0</v>
      </c>
      <c r="S342" s="196">
        <v>0</v>
      </c>
      <c r="T342" s="197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98" t="s">
        <v>130</v>
      </c>
      <c r="AT342" s="198" t="s">
        <v>126</v>
      </c>
      <c r="AU342" s="198" t="s">
        <v>81</v>
      </c>
      <c r="AY342" s="17" t="s">
        <v>124</v>
      </c>
      <c r="BE342" s="199">
        <f>IF(N342="základní",J342,0)</f>
        <v>0</v>
      </c>
      <c r="BF342" s="199">
        <f>IF(N342="snížená",J342,0)</f>
        <v>0</v>
      </c>
      <c r="BG342" s="199">
        <f>IF(N342="zákl. přenesená",J342,0)</f>
        <v>0</v>
      </c>
      <c r="BH342" s="199">
        <f>IF(N342="sníž. přenesená",J342,0)</f>
        <v>0</v>
      </c>
      <c r="BI342" s="199">
        <f>IF(N342="nulová",J342,0)</f>
        <v>0</v>
      </c>
      <c r="BJ342" s="17" t="s">
        <v>79</v>
      </c>
      <c r="BK342" s="199">
        <f>ROUND(I342*H342,2)</f>
        <v>0</v>
      </c>
      <c r="BL342" s="17" t="s">
        <v>130</v>
      </c>
      <c r="BM342" s="198" t="s">
        <v>355</v>
      </c>
    </row>
    <row r="343" spans="1:65" s="14" customFormat="1" ht="10.199999999999999" hidden="1">
      <c r="B343" s="211"/>
      <c r="C343" s="212"/>
      <c r="D343" s="202" t="s">
        <v>131</v>
      </c>
      <c r="E343" s="213" t="s">
        <v>19</v>
      </c>
      <c r="F343" s="214" t="s">
        <v>356</v>
      </c>
      <c r="G343" s="212"/>
      <c r="H343" s="215">
        <v>8.2680000000000007</v>
      </c>
      <c r="I343" s="216"/>
      <c r="J343" s="212"/>
      <c r="K343" s="212"/>
      <c r="L343" s="217"/>
      <c r="M343" s="218"/>
      <c r="N343" s="219"/>
      <c r="O343" s="219"/>
      <c r="P343" s="219"/>
      <c r="Q343" s="219"/>
      <c r="R343" s="219"/>
      <c r="S343" s="219"/>
      <c r="T343" s="220"/>
      <c r="AT343" s="221" t="s">
        <v>131</v>
      </c>
      <c r="AU343" s="221" t="s">
        <v>81</v>
      </c>
      <c r="AV343" s="14" t="s">
        <v>81</v>
      </c>
      <c r="AW343" s="14" t="s">
        <v>33</v>
      </c>
      <c r="AX343" s="14" t="s">
        <v>71</v>
      </c>
      <c r="AY343" s="221" t="s">
        <v>124</v>
      </c>
    </row>
    <row r="344" spans="1:65" s="15" customFormat="1" ht="10.199999999999999" hidden="1">
      <c r="B344" s="222"/>
      <c r="C344" s="223"/>
      <c r="D344" s="202" t="s">
        <v>131</v>
      </c>
      <c r="E344" s="224" t="s">
        <v>19</v>
      </c>
      <c r="F344" s="225" t="s">
        <v>140</v>
      </c>
      <c r="G344" s="223"/>
      <c r="H344" s="226">
        <v>8.2680000000000007</v>
      </c>
      <c r="I344" s="227"/>
      <c r="J344" s="223"/>
      <c r="K344" s="223"/>
      <c r="L344" s="228"/>
      <c r="M344" s="229"/>
      <c r="N344" s="230"/>
      <c r="O344" s="230"/>
      <c r="P344" s="230"/>
      <c r="Q344" s="230"/>
      <c r="R344" s="230"/>
      <c r="S344" s="230"/>
      <c r="T344" s="231"/>
      <c r="AT344" s="232" t="s">
        <v>131</v>
      </c>
      <c r="AU344" s="232" t="s">
        <v>81</v>
      </c>
      <c r="AV344" s="15" t="s">
        <v>130</v>
      </c>
      <c r="AW344" s="15" t="s">
        <v>33</v>
      </c>
      <c r="AX344" s="15" t="s">
        <v>79</v>
      </c>
      <c r="AY344" s="232" t="s">
        <v>124</v>
      </c>
    </row>
    <row r="345" spans="1:65" s="2" customFormat="1" ht="21.75" customHeight="1">
      <c r="A345" s="34"/>
      <c r="B345" s="35"/>
      <c r="C345" s="187" t="s">
        <v>237</v>
      </c>
      <c r="D345" s="187" t="s">
        <v>126</v>
      </c>
      <c r="E345" s="188" t="s">
        <v>357</v>
      </c>
      <c r="F345" s="189" t="s">
        <v>358</v>
      </c>
      <c r="G345" s="190" t="s">
        <v>286</v>
      </c>
      <c r="H345" s="191">
        <v>1.85</v>
      </c>
      <c r="I345" s="192"/>
      <c r="J345" s="193">
        <f>ROUND(I345*H345,2)</f>
        <v>0</v>
      </c>
      <c r="K345" s="189" t="s">
        <v>19</v>
      </c>
      <c r="L345" s="39"/>
      <c r="M345" s="194" t="s">
        <v>19</v>
      </c>
      <c r="N345" s="195" t="s">
        <v>42</v>
      </c>
      <c r="O345" s="64"/>
      <c r="P345" s="196">
        <f>O345*H345</f>
        <v>0</v>
      </c>
      <c r="Q345" s="196">
        <v>0</v>
      </c>
      <c r="R345" s="196">
        <f>Q345*H345</f>
        <v>0</v>
      </c>
      <c r="S345" s="196">
        <v>0</v>
      </c>
      <c r="T345" s="197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98" t="s">
        <v>130</v>
      </c>
      <c r="AT345" s="198" t="s">
        <v>126</v>
      </c>
      <c r="AU345" s="198" t="s">
        <v>81</v>
      </c>
      <c r="AY345" s="17" t="s">
        <v>124</v>
      </c>
      <c r="BE345" s="199">
        <f>IF(N345="základní",J345,0)</f>
        <v>0</v>
      </c>
      <c r="BF345" s="199">
        <f>IF(N345="snížená",J345,0)</f>
        <v>0</v>
      </c>
      <c r="BG345" s="199">
        <f>IF(N345="zákl. přenesená",J345,0)</f>
        <v>0</v>
      </c>
      <c r="BH345" s="199">
        <f>IF(N345="sníž. přenesená",J345,0)</f>
        <v>0</v>
      </c>
      <c r="BI345" s="199">
        <f>IF(N345="nulová",J345,0)</f>
        <v>0</v>
      </c>
      <c r="BJ345" s="17" t="s">
        <v>79</v>
      </c>
      <c r="BK345" s="199">
        <f>ROUND(I345*H345,2)</f>
        <v>0</v>
      </c>
      <c r="BL345" s="17" t="s">
        <v>130</v>
      </c>
      <c r="BM345" s="198" t="s">
        <v>359</v>
      </c>
    </row>
    <row r="346" spans="1:65" s="13" customFormat="1" ht="10.199999999999999" hidden="1">
      <c r="B346" s="200"/>
      <c r="C346" s="201"/>
      <c r="D346" s="202" t="s">
        <v>131</v>
      </c>
      <c r="E346" s="203" t="s">
        <v>19</v>
      </c>
      <c r="F346" s="204" t="s">
        <v>360</v>
      </c>
      <c r="G346" s="201"/>
      <c r="H346" s="203" t="s">
        <v>19</v>
      </c>
      <c r="I346" s="205"/>
      <c r="J346" s="201"/>
      <c r="K346" s="201"/>
      <c r="L346" s="206"/>
      <c r="M346" s="207"/>
      <c r="N346" s="208"/>
      <c r="O346" s="208"/>
      <c r="P346" s="208"/>
      <c r="Q346" s="208"/>
      <c r="R346" s="208"/>
      <c r="S346" s="208"/>
      <c r="T346" s="209"/>
      <c r="AT346" s="210" t="s">
        <v>131</v>
      </c>
      <c r="AU346" s="210" t="s">
        <v>81</v>
      </c>
      <c r="AV346" s="13" t="s">
        <v>79</v>
      </c>
      <c r="AW346" s="13" t="s">
        <v>33</v>
      </c>
      <c r="AX346" s="13" t="s">
        <v>71</v>
      </c>
      <c r="AY346" s="210" t="s">
        <v>124</v>
      </c>
    </row>
    <row r="347" spans="1:65" s="14" customFormat="1" ht="10.199999999999999" hidden="1">
      <c r="B347" s="211"/>
      <c r="C347" s="212"/>
      <c r="D347" s="202" t="s">
        <v>131</v>
      </c>
      <c r="E347" s="213" t="s">
        <v>19</v>
      </c>
      <c r="F347" s="214" t="s">
        <v>361</v>
      </c>
      <c r="G347" s="212"/>
      <c r="H347" s="215">
        <v>1.85</v>
      </c>
      <c r="I347" s="216"/>
      <c r="J347" s="212"/>
      <c r="K347" s="212"/>
      <c r="L347" s="217"/>
      <c r="M347" s="218"/>
      <c r="N347" s="219"/>
      <c r="O347" s="219"/>
      <c r="P347" s="219"/>
      <c r="Q347" s="219"/>
      <c r="R347" s="219"/>
      <c r="S347" s="219"/>
      <c r="T347" s="220"/>
      <c r="AT347" s="221" t="s">
        <v>131</v>
      </c>
      <c r="AU347" s="221" t="s">
        <v>81</v>
      </c>
      <c r="AV347" s="14" t="s">
        <v>81</v>
      </c>
      <c r="AW347" s="14" t="s">
        <v>33</v>
      </c>
      <c r="AX347" s="14" t="s">
        <v>71</v>
      </c>
      <c r="AY347" s="221" t="s">
        <v>124</v>
      </c>
    </row>
    <row r="348" spans="1:65" s="15" customFormat="1" ht="10.199999999999999" hidden="1">
      <c r="B348" s="222"/>
      <c r="C348" s="223"/>
      <c r="D348" s="202" t="s">
        <v>131</v>
      </c>
      <c r="E348" s="224" t="s">
        <v>19</v>
      </c>
      <c r="F348" s="225" t="s">
        <v>140</v>
      </c>
      <c r="G348" s="223"/>
      <c r="H348" s="226">
        <v>1.85</v>
      </c>
      <c r="I348" s="227"/>
      <c r="J348" s="223"/>
      <c r="K348" s="223"/>
      <c r="L348" s="228"/>
      <c r="M348" s="229"/>
      <c r="N348" s="230"/>
      <c r="O348" s="230"/>
      <c r="P348" s="230"/>
      <c r="Q348" s="230"/>
      <c r="R348" s="230"/>
      <c r="S348" s="230"/>
      <c r="T348" s="231"/>
      <c r="AT348" s="232" t="s">
        <v>131</v>
      </c>
      <c r="AU348" s="232" t="s">
        <v>81</v>
      </c>
      <c r="AV348" s="15" t="s">
        <v>130</v>
      </c>
      <c r="AW348" s="15" t="s">
        <v>33</v>
      </c>
      <c r="AX348" s="15" t="s">
        <v>79</v>
      </c>
      <c r="AY348" s="232" t="s">
        <v>124</v>
      </c>
    </row>
    <row r="349" spans="1:65" s="2" customFormat="1" ht="21.75" customHeight="1">
      <c r="A349" s="34"/>
      <c r="B349" s="35"/>
      <c r="C349" s="187" t="s">
        <v>362</v>
      </c>
      <c r="D349" s="187" t="s">
        <v>126</v>
      </c>
      <c r="E349" s="188" t="s">
        <v>363</v>
      </c>
      <c r="F349" s="189" t="s">
        <v>364</v>
      </c>
      <c r="G349" s="190" t="s">
        <v>286</v>
      </c>
      <c r="H349" s="191">
        <v>3</v>
      </c>
      <c r="I349" s="192"/>
      <c r="J349" s="193">
        <f>ROUND(I349*H349,2)</f>
        <v>0</v>
      </c>
      <c r="K349" s="189" t="s">
        <v>19</v>
      </c>
      <c r="L349" s="39"/>
      <c r="M349" s="194" t="s">
        <v>19</v>
      </c>
      <c r="N349" s="195" t="s">
        <v>42</v>
      </c>
      <c r="O349" s="64"/>
      <c r="P349" s="196">
        <f>O349*H349</f>
        <v>0</v>
      </c>
      <c r="Q349" s="196">
        <v>0</v>
      </c>
      <c r="R349" s="196">
        <f>Q349*H349</f>
        <v>0</v>
      </c>
      <c r="S349" s="196">
        <v>0</v>
      </c>
      <c r="T349" s="197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98" t="s">
        <v>130</v>
      </c>
      <c r="AT349" s="198" t="s">
        <v>126</v>
      </c>
      <c r="AU349" s="198" t="s">
        <v>81</v>
      </c>
      <c r="AY349" s="17" t="s">
        <v>124</v>
      </c>
      <c r="BE349" s="199">
        <f>IF(N349="základní",J349,0)</f>
        <v>0</v>
      </c>
      <c r="BF349" s="199">
        <f>IF(N349="snížená",J349,0)</f>
        <v>0</v>
      </c>
      <c r="BG349" s="199">
        <f>IF(N349="zákl. přenesená",J349,0)</f>
        <v>0</v>
      </c>
      <c r="BH349" s="199">
        <f>IF(N349="sníž. přenesená",J349,0)</f>
        <v>0</v>
      </c>
      <c r="BI349" s="199">
        <f>IF(N349="nulová",J349,0)</f>
        <v>0</v>
      </c>
      <c r="BJ349" s="17" t="s">
        <v>79</v>
      </c>
      <c r="BK349" s="199">
        <f>ROUND(I349*H349,2)</f>
        <v>0</v>
      </c>
      <c r="BL349" s="17" t="s">
        <v>130</v>
      </c>
      <c r="BM349" s="198" t="s">
        <v>365</v>
      </c>
    </row>
    <row r="350" spans="1:65" s="13" customFormat="1" ht="10.199999999999999" hidden="1">
      <c r="B350" s="200"/>
      <c r="C350" s="201"/>
      <c r="D350" s="202" t="s">
        <v>131</v>
      </c>
      <c r="E350" s="203" t="s">
        <v>19</v>
      </c>
      <c r="F350" s="204" t="s">
        <v>366</v>
      </c>
      <c r="G350" s="201"/>
      <c r="H350" s="203" t="s">
        <v>19</v>
      </c>
      <c r="I350" s="205"/>
      <c r="J350" s="201"/>
      <c r="K350" s="201"/>
      <c r="L350" s="206"/>
      <c r="M350" s="207"/>
      <c r="N350" s="208"/>
      <c r="O350" s="208"/>
      <c r="P350" s="208"/>
      <c r="Q350" s="208"/>
      <c r="R350" s="208"/>
      <c r="S350" s="208"/>
      <c r="T350" s="209"/>
      <c r="AT350" s="210" t="s">
        <v>131</v>
      </c>
      <c r="AU350" s="210" t="s">
        <v>81</v>
      </c>
      <c r="AV350" s="13" t="s">
        <v>79</v>
      </c>
      <c r="AW350" s="13" t="s">
        <v>33</v>
      </c>
      <c r="AX350" s="13" t="s">
        <v>71</v>
      </c>
      <c r="AY350" s="210" t="s">
        <v>124</v>
      </c>
    </row>
    <row r="351" spans="1:65" s="14" customFormat="1" ht="10.199999999999999" hidden="1">
      <c r="B351" s="211"/>
      <c r="C351" s="212"/>
      <c r="D351" s="202" t="s">
        <v>131</v>
      </c>
      <c r="E351" s="213" t="s">
        <v>19</v>
      </c>
      <c r="F351" s="214" t="s">
        <v>367</v>
      </c>
      <c r="G351" s="212"/>
      <c r="H351" s="215">
        <v>3</v>
      </c>
      <c r="I351" s="216"/>
      <c r="J351" s="212"/>
      <c r="K351" s="212"/>
      <c r="L351" s="217"/>
      <c r="M351" s="218"/>
      <c r="N351" s="219"/>
      <c r="O351" s="219"/>
      <c r="P351" s="219"/>
      <c r="Q351" s="219"/>
      <c r="R351" s="219"/>
      <c r="S351" s="219"/>
      <c r="T351" s="220"/>
      <c r="AT351" s="221" t="s">
        <v>131</v>
      </c>
      <c r="AU351" s="221" t="s">
        <v>81</v>
      </c>
      <c r="AV351" s="14" t="s">
        <v>81</v>
      </c>
      <c r="AW351" s="14" t="s">
        <v>33</v>
      </c>
      <c r="AX351" s="14" t="s">
        <v>71</v>
      </c>
      <c r="AY351" s="221" t="s">
        <v>124</v>
      </c>
    </row>
    <row r="352" spans="1:65" s="15" customFormat="1" ht="10.199999999999999" hidden="1">
      <c r="B352" s="222"/>
      <c r="C352" s="223"/>
      <c r="D352" s="202" t="s">
        <v>131</v>
      </c>
      <c r="E352" s="224" t="s">
        <v>19</v>
      </c>
      <c r="F352" s="225" t="s">
        <v>140</v>
      </c>
      <c r="G352" s="223"/>
      <c r="H352" s="226">
        <v>3</v>
      </c>
      <c r="I352" s="227"/>
      <c r="J352" s="223"/>
      <c r="K352" s="223"/>
      <c r="L352" s="228"/>
      <c r="M352" s="229"/>
      <c r="N352" s="230"/>
      <c r="O352" s="230"/>
      <c r="P352" s="230"/>
      <c r="Q352" s="230"/>
      <c r="R352" s="230"/>
      <c r="S352" s="230"/>
      <c r="T352" s="231"/>
      <c r="AT352" s="232" t="s">
        <v>131</v>
      </c>
      <c r="AU352" s="232" t="s">
        <v>81</v>
      </c>
      <c r="AV352" s="15" t="s">
        <v>130</v>
      </c>
      <c r="AW352" s="15" t="s">
        <v>33</v>
      </c>
      <c r="AX352" s="15" t="s">
        <v>79</v>
      </c>
      <c r="AY352" s="232" t="s">
        <v>124</v>
      </c>
    </row>
    <row r="353" spans="1:65" s="2" customFormat="1" ht="21.75" customHeight="1">
      <c r="A353" s="34"/>
      <c r="B353" s="35"/>
      <c r="C353" s="187" t="s">
        <v>243</v>
      </c>
      <c r="D353" s="187" t="s">
        <v>126</v>
      </c>
      <c r="E353" s="188" t="s">
        <v>368</v>
      </c>
      <c r="F353" s="189" t="s">
        <v>369</v>
      </c>
      <c r="G353" s="190" t="s">
        <v>172</v>
      </c>
      <c r="H353" s="191">
        <v>2.2010000000000001</v>
      </c>
      <c r="I353" s="192"/>
      <c r="J353" s="193">
        <f>ROUND(I353*H353,2)</f>
        <v>0</v>
      </c>
      <c r="K353" s="189" t="s">
        <v>19</v>
      </c>
      <c r="L353" s="39"/>
      <c r="M353" s="194" t="s">
        <v>19</v>
      </c>
      <c r="N353" s="195" t="s">
        <v>42</v>
      </c>
      <c r="O353" s="64"/>
      <c r="P353" s="196">
        <f>O353*H353</f>
        <v>0</v>
      </c>
      <c r="Q353" s="196">
        <v>0</v>
      </c>
      <c r="R353" s="196">
        <f>Q353*H353</f>
        <v>0</v>
      </c>
      <c r="S353" s="196">
        <v>0</v>
      </c>
      <c r="T353" s="197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98" t="s">
        <v>130</v>
      </c>
      <c r="AT353" s="198" t="s">
        <v>126</v>
      </c>
      <c r="AU353" s="198" t="s">
        <v>81</v>
      </c>
      <c r="AY353" s="17" t="s">
        <v>124</v>
      </c>
      <c r="BE353" s="199">
        <f>IF(N353="základní",J353,0)</f>
        <v>0</v>
      </c>
      <c r="BF353" s="199">
        <f>IF(N353="snížená",J353,0)</f>
        <v>0</v>
      </c>
      <c r="BG353" s="199">
        <f>IF(N353="zákl. přenesená",J353,0)</f>
        <v>0</v>
      </c>
      <c r="BH353" s="199">
        <f>IF(N353="sníž. přenesená",J353,0)</f>
        <v>0</v>
      </c>
      <c r="BI353" s="199">
        <f>IF(N353="nulová",J353,0)</f>
        <v>0</v>
      </c>
      <c r="BJ353" s="17" t="s">
        <v>79</v>
      </c>
      <c r="BK353" s="199">
        <f>ROUND(I353*H353,2)</f>
        <v>0</v>
      </c>
      <c r="BL353" s="17" t="s">
        <v>130</v>
      </c>
      <c r="BM353" s="198" t="s">
        <v>370</v>
      </c>
    </row>
    <row r="354" spans="1:65" s="13" customFormat="1" ht="10.199999999999999" hidden="1">
      <c r="B354" s="200"/>
      <c r="C354" s="201"/>
      <c r="D354" s="202" t="s">
        <v>131</v>
      </c>
      <c r="E354" s="203" t="s">
        <v>19</v>
      </c>
      <c r="F354" s="204" t="s">
        <v>371</v>
      </c>
      <c r="G354" s="201"/>
      <c r="H354" s="203" t="s">
        <v>19</v>
      </c>
      <c r="I354" s="205"/>
      <c r="J354" s="201"/>
      <c r="K354" s="201"/>
      <c r="L354" s="206"/>
      <c r="M354" s="207"/>
      <c r="N354" s="208"/>
      <c r="O354" s="208"/>
      <c r="P354" s="208"/>
      <c r="Q354" s="208"/>
      <c r="R354" s="208"/>
      <c r="S354" s="208"/>
      <c r="T354" s="209"/>
      <c r="AT354" s="210" t="s">
        <v>131</v>
      </c>
      <c r="AU354" s="210" t="s">
        <v>81</v>
      </c>
      <c r="AV354" s="13" t="s">
        <v>79</v>
      </c>
      <c r="AW354" s="13" t="s">
        <v>33</v>
      </c>
      <c r="AX354" s="13" t="s">
        <v>71</v>
      </c>
      <c r="AY354" s="210" t="s">
        <v>124</v>
      </c>
    </row>
    <row r="355" spans="1:65" s="14" customFormat="1" ht="10.199999999999999" hidden="1">
      <c r="B355" s="211"/>
      <c r="C355" s="212"/>
      <c r="D355" s="202" t="s">
        <v>131</v>
      </c>
      <c r="E355" s="213" t="s">
        <v>19</v>
      </c>
      <c r="F355" s="214" t="s">
        <v>372</v>
      </c>
      <c r="G355" s="212"/>
      <c r="H355" s="215">
        <v>2.2010000000000001</v>
      </c>
      <c r="I355" s="216"/>
      <c r="J355" s="212"/>
      <c r="K355" s="212"/>
      <c r="L355" s="217"/>
      <c r="M355" s="218"/>
      <c r="N355" s="219"/>
      <c r="O355" s="219"/>
      <c r="P355" s="219"/>
      <c r="Q355" s="219"/>
      <c r="R355" s="219"/>
      <c r="S355" s="219"/>
      <c r="T355" s="220"/>
      <c r="AT355" s="221" t="s">
        <v>131</v>
      </c>
      <c r="AU355" s="221" t="s">
        <v>81</v>
      </c>
      <c r="AV355" s="14" t="s">
        <v>81</v>
      </c>
      <c r="AW355" s="14" t="s">
        <v>33</v>
      </c>
      <c r="AX355" s="14" t="s">
        <v>71</v>
      </c>
      <c r="AY355" s="221" t="s">
        <v>124</v>
      </c>
    </row>
    <row r="356" spans="1:65" s="15" customFormat="1" ht="10.199999999999999" hidden="1">
      <c r="B356" s="222"/>
      <c r="C356" s="223"/>
      <c r="D356" s="202" t="s">
        <v>131</v>
      </c>
      <c r="E356" s="224" t="s">
        <v>19</v>
      </c>
      <c r="F356" s="225" t="s">
        <v>140</v>
      </c>
      <c r="G356" s="223"/>
      <c r="H356" s="226">
        <v>2.2010000000000001</v>
      </c>
      <c r="I356" s="227"/>
      <c r="J356" s="223"/>
      <c r="K356" s="223"/>
      <c r="L356" s="228"/>
      <c r="M356" s="229"/>
      <c r="N356" s="230"/>
      <c r="O356" s="230"/>
      <c r="P356" s="230"/>
      <c r="Q356" s="230"/>
      <c r="R356" s="230"/>
      <c r="S356" s="230"/>
      <c r="T356" s="231"/>
      <c r="AT356" s="232" t="s">
        <v>131</v>
      </c>
      <c r="AU356" s="232" t="s">
        <v>81</v>
      </c>
      <c r="AV356" s="15" t="s">
        <v>130</v>
      </c>
      <c r="AW356" s="15" t="s">
        <v>33</v>
      </c>
      <c r="AX356" s="15" t="s">
        <v>79</v>
      </c>
      <c r="AY356" s="232" t="s">
        <v>124</v>
      </c>
    </row>
    <row r="357" spans="1:65" s="2" customFormat="1" ht="21.75" customHeight="1">
      <c r="A357" s="34"/>
      <c r="B357" s="35"/>
      <c r="C357" s="187" t="s">
        <v>373</v>
      </c>
      <c r="D357" s="187" t="s">
        <v>126</v>
      </c>
      <c r="E357" s="188" t="s">
        <v>374</v>
      </c>
      <c r="F357" s="189" t="s">
        <v>375</v>
      </c>
      <c r="G357" s="190" t="s">
        <v>172</v>
      </c>
      <c r="H357" s="191">
        <v>168.12200000000001</v>
      </c>
      <c r="I357" s="192"/>
      <c r="J357" s="193">
        <f>ROUND(I357*H357,2)</f>
        <v>0</v>
      </c>
      <c r="K357" s="189" t="s">
        <v>19</v>
      </c>
      <c r="L357" s="39"/>
      <c r="M357" s="194" t="s">
        <v>19</v>
      </c>
      <c r="N357" s="195" t="s">
        <v>42</v>
      </c>
      <c r="O357" s="64"/>
      <c r="P357" s="196">
        <f>O357*H357</f>
        <v>0</v>
      </c>
      <c r="Q357" s="196">
        <v>0</v>
      </c>
      <c r="R357" s="196">
        <f>Q357*H357</f>
        <v>0</v>
      </c>
      <c r="S357" s="196">
        <v>0</v>
      </c>
      <c r="T357" s="197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98" t="s">
        <v>130</v>
      </c>
      <c r="AT357" s="198" t="s">
        <v>126</v>
      </c>
      <c r="AU357" s="198" t="s">
        <v>81</v>
      </c>
      <c r="AY357" s="17" t="s">
        <v>124</v>
      </c>
      <c r="BE357" s="199">
        <f>IF(N357="základní",J357,0)</f>
        <v>0</v>
      </c>
      <c r="BF357" s="199">
        <f>IF(N357="snížená",J357,0)</f>
        <v>0</v>
      </c>
      <c r="BG357" s="199">
        <f>IF(N357="zákl. přenesená",J357,0)</f>
        <v>0</v>
      </c>
      <c r="BH357" s="199">
        <f>IF(N357="sníž. přenesená",J357,0)</f>
        <v>0</v>
      </c>
      <c r="BI357" s="199">
        <f>IF(N357="nulová",J357,0)</f>
        <v>0</v>
      </c>
      <c r="BJ357" s="17" t="s">
        <v>79</v>
      </c>
      <c r="BK357" s="199">
        <f>ROUND(I357*H357,2)</f>
        <v>0</v>
      </c>
      <c r="BL357" s="17" t="s">
        <v>130</v>
      </c>
      <c r="BM357" s="198" t="s">
        <v>376</v>
      </c>
    </row>
    <row r="358" spans="1:65" s="13" customFormat="1" ht="10.199999999999999" hidden="1">
      <c r="B358" s="200"/>
      <c r="C358" s="201"/>
      <c r="D358" s="202" t="s">
        <v>131</v>
      </c>
      <c r="E358" s="203" t="s">
        <v>19</v>
      </c>
      <c r="F358" s="204" t="s">
        <v>377</v>
      </c>
      <c r="G358" s="201"/>
      <c r="H358" s="203" t="s">
        <v>19</v>
      </c>
      <c r="I358" s="205"/>
      <c r="J358" s="201"/>
      <c r="K358" s="201"/>
      <c r="L358" s="206"/>
      <c r="M358" s="207"/>
      <c r="N358" s="208"/>
      <c r="O358" s="208"/>
      <c r="P358" s="208"/>
      <c r="Q358" s="208"/>
      <c r="R358" s="208"/>
      <c r="S358" s="208"/>
      <c r="T358" s="209"/>
      <c r="AT358" s="210" t="s">
        <v>131</v>
      </c>
      <c r="AU358" s="210" t="s">
        <v>81</v>
      </c>
      <c r="AV358" s="13" t="s">
        <v>79</v>
      </c>
      <c r="AW358" s="13" t="s">
        <v>33</v>
      </c>
      <c r="AX358" s="13" t="s">
        <v>71</v>
      </c>
      <c r="AY358" s="210" t="s">
        <v>124</v>
      </c>
    </row>
    <row r="359" spans="1:65" s="13" customFormat="1" ht="10.199999999999999" hidden="1">
      <c r="B359" s="200"/>
      <c r="C359" s="201"/>
      <c r="D359" s="202" t="s">
        <v>131</v>
      </c>
      <c r="E359" s="203" t="s">
        <v>19</v>
      </c>
      <c r="F359" s="204" t="s">
        <v>133</v>
      </c>
      <c r="G359" s="201"/>
      <c r="H359" s="203" t="s">
        <v>19</v>
      </c>
      <c r="I359" s="205"/>
      <c r="J359" s="201"/>
      <c r="K359" s="201"/>
      <c r="L359" s="206"/>
      <c r="M359" s="207"/>
      <c r="N359" s="208"/>
      <c r="O359" s="208"/>
      <c r="P359" s="208"/>
      <c r="Q359" s="208"/>
      <c r="R359" s="208"/>
      <c r="S359" s="208"/>
      <c r="T359" s="209"/>
      <c r="AT359" s="210" t="s">
        <v>131</v>
      </c>
      <c r="AU359" s="210" t="s">
        <v>81</v>
      </c>
      <c r="AV359" s="13" t="s">
        <v>79</v>
      </c>
      <c r="AW359" s="13" t="s">
        <v>33</v>
      </c>
      <c r="AX359" s="13" t="s">
        <v>71</v>
      </c>
      <c r="AY359" s="210" t="s">
        <v>124</v>
      </c>
    </row>
    <row r="360" spans="1:65" s="14" customFormat="1" ht="30.6" hidden="1">
      <c r="B360" s="211"/>
      <c r="C360" s="212"/>
      <c r="D360" s="202" t="s">
        <v>131</v>
      </c>
      <c r="E360" s="213" t="s">
        <v>19</v>
      </c>
      <c r="F360" s="214" t="s">
        <v>378</v>
      </c>
      <c r="G360" s="212"/>
      <c r="H360" s="215">
        <v>40.734999999999999</v>
      </c>
      <c r="I360" s="216"/>
      <c r="J360" s="212"/>
      <c r="K360" s="212"/>
      <c r="L360" s="217"/>
      <c r="M360" s="218"/>
      <c r="N360" s="219"/>
      <c r="O360" s="219"/>
      <c r="P360" s="219"/>
      <c r="Q360" s="219"/>
      <c r="R360" s="219"/>
      <c r="S360" s="219"/>
      <c r="T360" s="220"/>
      <c r="AT360" s="221" t="s">
        <v>131</v>
      </c>
      <c r="AU360" s="221" t="s">
        <v>81</v>
      </c>
      <c r="AV360" s="14" t="s">
        <v>81</v>
      </c>
      <c r="AW360" s="14" t="s">
        <v>33</v>
      </c>
      <c r="AX360" s="14" t="s">
        <v>71</v>
      </c>
      <c r="AY360" s="221" t="s">
        <v>124</v>
      </c>
    </row>
    <row r="361" spans="1:65" s="13" customFormat="1" ht="10.199999999999999" hidden="1">
      <c r="B361" s="200"/>
      <c r="C361" s="201"/>
      <c r="D361" s="202" t="s">
        <v>131</v>
      </c>
      <c r="E361" s="203" t="s">
        <v>19</v>
      </c>
      <c r="F361" s="204" t="s">
        <v>205</v>
      </c>
      <c r="G361" s="201"/>
      <c r="H361" s="203" t="s">
        <v>19</v>
      </c>
      <c r="I361" s="205"/>
      <c r="J361" s="201"/>
      <c r="K361" s="201"/>
      <c r="L361" s="206"/>
      <c r="M361" s="207"/>
      <c r="N361" s="208"/>
      <c r="O361" s="208"/>
      <c r="P361" s="208"/>
      <c r="Q361" s="208"/>
      <c r="R361" s="208"/>
      <c r="S361" s="208"/>
      <c r="T361" s="209"/>
      <c r="AT361" s="210" t="s">
        <v>131</v>
      </c>
      <c r="AU361" s="210" t="s">
        <v>81</v>
      </c>
      <c r="AV361" s="13" t="s">
        <v>79</v>
      </c>
      <c r="AW361" s="13" t="s">
        <v>33</v>
      </c>
      <c r="AX361" s="13" t="s">
        <v>71</v>
      </c>
      <c r="AY361" s="210" t="s">
        <v>124</v>
      </c>
    </row>
    <row r="362" spans="1:65" s="14" customFormat="1" ht="40.799999999999997" hidden="1">
      <c r="B362" s="211"/>
      <c r="C362" s="212"/>
      <c r="D362" s="202" t="s">
        <v>131</v>
      </c>
      <c r="E362" s="213" t="s">
        <v>19</v>
      </c>
      <c r="F362" s="214" t="s">
        <v>379</v>
      </c>
      <c r="G362" s="212"/>
      <c r="H362" s="215">
        <v>78.36</v>
      </c>
      <c r="I362" s="216"/>
      <c r="J362" s="212"/>
      <c r="K362" s="212"/>
      <c r="L362" s="217"/>
      <c r="M362" s="218"/>
      <c r="N362" s="219"/>
      <c r="O362" s="219"/>
      <c r="P362" s="219"/>
      <c r="Q362" s="219"/>
      <c r="R362" s="219"/>
      <c r="S362" s="219"/>
      <c r="T362" s="220"/>
      <c r="AT362" s="221" t="s">
        <v>131</v>
      </c>
      <c r="AU362" s="221" t="s">
        <v>81</v>
      </c>
      <c r="AV362" s="14" t="s">
        <v>81</v>
      </c>
      <c r="AW362" s="14" t="s">
        <v>33</v>
      </c>
      <c r="AX362" s="14" t="s">
        <v>71</v>
      </c>
      <c r="AY362" s="221" t="s">
        <v>124</v>
      </c>
    </row>
    <row r="363" spans="1:65" s="13" customFormat="1" ht="10.199999999999999" hidden="1">
      <c r="B363" s="200"/>
      <c r="C363" s="201"/>
      <c r="D363" s="202" t="s">
        <v>131</v>
      </c>
      <c r="E363" s="203" t="s">
        <v>19</v>
      </c>
      <c r="F363" s="204" t="s">
        <v>207</v>
      </c>
      <c r="G363" s="201"/>
      <c r="H363" s="203" t="s">
        <v>19</v>
      </c>
      <c r="I363" s="205"/>
      <c r="J363" s="201"/>
      <c r="K363" s="201"/>
      <c r="L363" s="206"/>
      <c r="M363" s="207"/>
      <c r="N363" s="208"/>
      <c r="O363" s="208"/>
      <c r="P363" s="208"/>
      <c r="Q363" s="208"/>
      <c r="R363" s="208"/>
      <c r="S363" s="208"/>
      <c r="T363" s="209"/>
      <c r="AT363" s="210" t="s">
        <v>131</v>
      </c>
      <c r="AU363" s="210" t="s">
        <v>81</v>
      </c>
      <c r="AV363" s="13" t="s">
        <v>79</v>
      </c>
      <c r="AW363" s="13" t="s">
        <v>33</v>
      </c>
      <c r="AX363" s="13" t="s">
        <v>71</v>
      </c>
      <c r="AY363" s="210" t="s">
        <v>124</v>
      </c>
    </row>
    <row r="364" spans="1:65" s="14" customFormat="1" ht="30.6" hidden="1">
      <c r="B364" s="211"/>
      <c r="C364" s="212"/>
      <c r="D364" s="202" t="s">
        <v>131</v>
      </c>
      <c r="E364" s="213" t="s">
        <v>19</v>
      </c>
      <c r="F364" s="214" t="s">
        <v>380</v>
      </c>
      <c r="G364" s="212"/>
      <c r="H364" s="215">
        <v>49.027000000000001</v>
      </c>
      <c r="I364" s="216"/>
      <c r="J364" s="212"/>
      <c r="K364" s="212"/>
      <c r="L364" s="217"/>
      <c r="M364" s="218"/>
      <c r="N364" s="219"/>
      <c r="O364" s="219"/>
      <c r="P364" s="219"/>
      <c r="Q364" s="219"/>
      <c r="R364" s="219"/>
      <c r="S364" s="219"/>
      <c r="T364" s="220"/>
      <c r="AT364" s="221" t="s">
        <v>131</v>
      </c>
      <c r="AU364" s="221" t="s">
        <v>81</v>
      </c>
      <c r="AV364" s="14" t="s">
        <v>81</v>
      </c>
      <c r="AW364" s="14" t="s">
        <v>33</v>
      </c>
      <c r="AX364" s="14" t="s">
        <v>71</v>
      </c>
      <c r="AY364" s="221" t="s">
        <v>124</v>
      </c>
    </row>
    <row r="365" spans="1:65" s="15" customFormat="1" ht="10.199999999999999" hidden="1">
      <c r="B365" s="222"/>
      <c r="C365" s="223"/>
      <c r="D365" s="202" t="s">
        <v>131</v>
      </c>
      <c r="E365" s="224" t="s">
        <v>19</v>
      </c>
      <c r="F365" s="225" t="s">
        <v>140</v>
      </c>
      <c r="G365" s="223"/>
      <c r="H365" s="226">
        <v>168.12200000000001</v>
      </c>
      <c r="I365" s="227"/>
      <c r="J365" s="223"/>
      <c r="K365" s="223"/>
      <c r="L365" s="228"/>
      <c r="M365" s="229"/>
      <c r="N365" s="230"/>
      <c r="O365" s="230"/>
      <c r="P365" s="230"/>
      <c r="Q365" s="230"/>
      <c r="R365" s="230"/>
      <c r="S365" s="230"/>
      <c r="T365" s="231"/>
      <c r="AT365" s="232" t="s">
        <v>131</v>
      </c>
      <c r="AU365" s="232" t="s">
        <v>81</v>
      </c>
      <c r="AV365" s="15" t="s">
        <v>130</v>
      </c>
      <c r="AW365" s="15" t="s">
        <v>33</v>
      </c>
      <c r="AX365" s="15" t="s">
        <v>79</v>
      </c>
      <c r="AY365" s="232" t="s">
        <v>124</v>
      </c>
    </row>
    <row r="366" spans="1:65" s="2" customFormat="1" ht="21.75" customHeight="1">
      <c r="A366" s="34"/>
      <c r="B366" s="35"/>
      <c r="C366" s="187" t="s">
        <v>249</v>
      </c>
      <c r="D366" s="187" t="s">
        <v>126</v>
      </c>
      <c r="E366" s="188" t="s">
        <v>381</v>
      </c>
      <c r="F366" s="189" t="s">
        <v>382</v>
      </c>
      <c r="G366" s="190" t="s">
        <v>172</v>
      </c>
      <c r="H366" s="191">
        <v>170.751</v>
      </c>
      <c r="I366" s="192"/>
      <c r="J366" s="193">
        <f>ROUND(I366*H366,2)</f>
        <v>0</v>
      </c>
      <c r="K366" s="189" t="s">
        <v>19</v>
      </c>
      <c r="L366" s="39"/>
      <c r="M366" s="194" t="s">
        <v>19</v>
      </c>
      <c r="N366" s="195" t="s">
        <v>42</v>
      </c>
      <c r="O366" s="64"/>
      <c r="P366" s="196">
        <f>O366*H366</f>
        <v>0</v>
      </c>
      <c r="Q366" s="196">
        <v>0</v>
      </c>
      <c r="R366" s="196">
        <f>Q366*H366</f>
        <v>0</v>
      </c>
      <c r="S366" s="196">
        <v>0</v>
      </c>
      <c r="T366" s="197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98" t="s">
        <v>130</v>
      </c>
      <c r="AT366" s="198" t="s">
        <v>126</v>
      </c>
      <c r="AU366" s="198" t="s">
        <v>81</v>
      </c>
      <c r="AY366" s="17" t="s">
        <v>124</v>
      </c>
      <c r="BE366" s="199">
        <f>IF(N366="základní",J366,0)</f>
        <v>0</v>
      </c>
      <c r="BF366" s="199">
        <f>IF(N366="snížená",J366,0)</f>
        <v>0</v>
      </c>
      <c r="BG366" s="199">
        <f>IF(N366="zákl. přenesená",J366,0)</f>
        <v>0</v>
      </c>
      <c r="BH366" s="199">
        <f>IF(N366="sníž. přenesená",J366,0)</f>
        <v>0</v>
      </c>
      <c r="BI366" s="199">
        <f>IF(N366="nulová",J366,0)</f>
        <v>0</v>
      </c>
      <c r="BJ366" s="17" t="s">
        <v>79</v>
      </c>
      <c r="BK366" s="199">
        <f>ROUND(I366*H366,2)</f>
        <v>0</v>
      </c>
      <c r="BL366" s="17" t="s">
        <v>130</v>
      </c>
      <c r="BM366" s="198" t="s">
        <v>383</v>
      </c>
    </row>
    <row r="367" spans="1:65" s="13" customFormat="1" ht="10.199999999999999" hidden="1">
      <c r="B367" s="200"/>
      <c r="C367" s="201"/>
      <c r="D367" s="202" t="s">
        <v>131</v>
      </c>
      <c r="E367" s="203" t="s">
        <v>19</v>
      </c>
      <c r="F367" s="204" t="s">
        <v>133</v>
      </c>
      <c r="G367" s="201"/>
      <c r="H367" s="203" t="s">
        <v>19</v>
      </c>
      <c r="I367" s="205"/>
      <c r="J367" s="201"/>
      <c r="K367" s="201"/>
      <c r="L367" s="206"/>
      <c r="M367" s="207"/>
      <c r="N367" s="208"/>
      <c r="O367" s="208"/>
      <c r="P367" s="208"/>
      <c r="Q367" s="208"/>
      <c r="R367" s="208"/>
      <c r="S367" s="208"/>
      <c r="T367" s="209"/>
      <c r="AT367" s="210" t="s">
        <v>131</v>
      </c>
      <c r="AU367" s="210" t="s">
        <v>81</v>
      </c>
      <c r="AV367" s="13" t="s">
        <v>79</v>
      </c>
      <c r="AW367" s="13" t="s">
        <v>33</v>
      </c>
      <c r="AX367" s="13" t="s">
        <v>71</v>
      </c>
      <c r="AY367" s="210" t="s">
        <v>124</v>
      </c>
    </row>
    <row r="368" spans="1:65" s="13" customFormat="1" ht="10.199999999999999" hidden="1">
      <c r="B368" s="200"/>
      <c r="C368" s="201"/>
      <c r="D368" s="202" t="s">
        <v>131</v>
      </c>
      <c r="E368" s="203" t="s">
        <v>19</v>
      </c>
      <c r="F368" s="204" t="s">
        <v>384</v>
      </c>
      <c r="G368" s="201"/>
      <c r="H368" s="203" t="s">
        <v>19</v>
      </c>
      <c r="I368" s="205"/>
      <c r="J368" s="201"/>
      <c r="K368" s="201"/>
      <c r="L368" s="206"/>
      <c r="M368" s="207"/>
      <c r="N368" s="208"/>
      <c r="O368" s="208"/>
      <c r="P368" s="208"/>
      <c r="Q368" s="208"/>
      <c r="R368" s="208"/>
      <c r="S368" s="208"/>
      <c r="T368" s="209"/>
      <c r="AT368" s="210" t="s">
        <v>131</v>
      </c>
      <c r="AU368" s="210" t="s">
        <v>81</v>
      </c>
      <c r="AV368" s="13" t="s">
        <v>79</v>
      </c>
      <c r="AW368" s="13" t="s">
        <v>33</v>
      </c>
      <c r="AX368" s="13" t="s">
        <v>71</v>
      </c>
      <c r="AY368" s="210" t="s">
        <v>124</v>
      </c>
    </row>
    <row r="369" spans="2:51" s="14" customFormat="1" ht="10.199999999999999" hidden="1">
      <c r="B369" s="211"/>
      <c r="C369" s="212"/>
      <c r="D369" s="202" t="s">
        <v>131</v>
      </c>
      <c r="E369" s="213" t="s">
        <v>19</v>
      </c>
      <c r="F369" s="214" t="s">
        <v>385</v>
      </c>
      <c r="G369" s="212"/>
      <c r="H369" s="215">
        <v>2.1</v>
      </c>
      <c r="I369" s="216"/>
      <c r="J369" s="212"/>
      <c r="K369" s="212"/>
      <c r="L369" s="217"/>
      <c r="M369" s="218"/>
      <c r="N369" s="219"/>
      <c r="O369" s="219"/>
      <c r="P369" s="219"/>
      <c r="Q369" s="219"/>
      <c r="R369" s="219"/>
      <c r="S369" s="219"/>
      <c r="T369" s="220"/>
      <c r="AT369" s="221" t="s">
        <v>131</v>
      </c>
      <c r="AU369" s="221" t="s">
        <v>81</v>
      </c>
      <c r="AV369" s="14" t="s">
        <v>81</v>
      </c>
      <c r="AW369" s="14" t="s">
        <v>33</v>
      </c>
      <c r="AX369" s="14" t="s">
        <v>71</v>
      </c>
      <c r="AY369" s="221" t="s">
        <v>124</v>
      </c>
    </row>
    <row r="370" spans="2:51" s="13" customFormat="1" ht="10.199999999999999" hidden="1">
      <c r="B370" s="200"/>
      <c r="C370" s="201"/>
      <c r="D370" s="202" t="s">
        <v>131</v>
      </c>
      <c r="E370" s="203" t="s">
        <v>19</v>
      </c>
      <c r="F370" s="204" t="s">
        <v>366</v>
      </c>
      <c r="G370" s="201"/>
      <c r="H370" s="203" t="s">
        <v>19</v>
      </c>
      <c r="I370" s="205"/>
      <c r="J370" s="201"/>
      <c r="K370" s="201"/>
      <c r="L370" s="206"/>
      <c r="M370" s="207"/>
      <c r="N370" s="208"/>
      <c r="O370" s="208"/>
      <c r="P370" s="208"/>
      <c r="Q370" s="208"/>
      <c r="R370" s="208"/>
      <c r="S370" s="208"/>
      <c r="T370" s="209"/>
      <c r="AT370" s="210" t="s">
        <v>131</v>
      </c>
      <c r="AU370" s="210" t="s">
        <v>81</v>
      </c>
      <c r="AV370" s="13" t="s">
        <v>79</v>
      </c>
      <c r="AW370" s="13" t="s">
        <v>33</v>
      </c>
      <c r="AX370" s="13" t="s">
        <v>71</v>
      </c>
      <c r="AY370" s="210" t="s">
        <v>124</v>
      </c>
    </row>
    <row r="371" spans="2:51" s="14" customFormat="1" ht="30.6" hidden="1">
      <c r="B371" s="211"/>
      <c r="C371" s="212"/>
      <c r="D371" s="202" t="s">
        <v>131</v>
      </c>
      <c r="E371" s="213" t="s">
        <v>19</v>
      </c>
      <c r="F371" s="214" t="s">
        <v>378</v>
      </c>
      <c r="G371" s="212"/>
      <c r="H371" s="215">
        <v>40.734999999999999</v>
      </c>
      <c r="I371" s="216"/>
      <c r="J371" s="212"/>
      <c r="K371" s="212"/>
      <c r="L371" s="217"/>
      <c r="M371" s="218"/>
      <c r="N371" s="219"/>
      <c r="O371" s="219"/>
      <c r="P371" s="219"/>
      <c r="Q371" s="219"/>
      <c r="R371" s="219"/>
      <c r="S371" s="219"/>
      <c r="T371" s="220"/>
      <c r="AT371" s="221" t="s">
        <v>131</v>
      </c>
      <c r="AU371" s="221" t="s">
        <v>81</v>
      </c>
      <c r="AV371" s="14" t="s">
        <v>81</v>
      </c>
      <c r="AW371" s="14" t="s">
        <v>33</v>
      </c>
      <c r="AX371" s="14" t="s">
        <v>71</v>
      </c>
      <c r="AY371" s="221" t="s">
        <v>124</v>
      </c>
    </row>
    <row r="372" spans="2:51" s="13" customFormat="1" ht="10.199999999999999" hidden="1">
      <c r="B372" s="200"/>
      <c r="C372" s="201"/>
      <c r="D372" s="202" t="s">
        <v>131</v>
      </c>
      <c r="E372" s="203" t="s">
        <v>19</v>
      </c>
      <c r="F372" s="204" t="s">
        <v>386</v>
      </c>
      <c r="G372" s="201"/>
      <c r="H372" s="203" t="s">
        <v>19</v>
      </c>
      <c r="I372" s="205"/>
      <c r="J372" s="201"/>
      <c r="K372" s="201"/>
      <c r="L372" s="206"/>
      <c r="M372" s="207"/>
      <c r="N372" s="208"/>
      <c r="O372" s="208"/>
      <c r="P372" s="208"/>
      <c r="Q372" s="208"/>
      <c r="R372" s="208"/>
      <c r="S372" s="208"/>
      <c r="T372" s="209"/>
      <c r="AT372" s="210" t="s">
        <v>131</v>
      </c>
      <c r="AU372" s="210" t="s">
        <v>81</v>
      </c>
      <c r="AV372" s="13" t="s">
        <v>79</v>
      </c>
      <c r="AW372" s="13" t="s">
        <v>33</v>
      </c>
      <c r="AX372" s="13" t="s">
        <v>71</v>
      </c>
      <c r="AY372" s="210" t="s">
        <v>124</v>
      </c>
    </row>
    <row r="373" spans="2:51" s="13" customFormat="1" ht="10.199999999999999" hidden="1">
      <c r="B373" s="200"/>
      <c r="C373" s="201"/>
      <c r="D373" s="202" t="s">
        <v>131</v>
      </c>
      <c r="E373" s="203" t="s">
        <v>19</v>
      </c>
      <c r="F373" s="204" t="s">
        <v>384</v>
      </c>
      <c r="G373" s="201"/>
      <c r="H373" s="203" t="s">
        <v>19</v>
      </c>
      <c r="I373" s="205"/>
      <c r="J373" s="201"/>
      <c r="K373" s="201"/>
      <c r="L373" s="206"/>
      <c r="M373" s="207"/>
      <c r="N373" s="208"/>
      <c r="O373" s="208"/>
      <c r="P373" s="208"/>
      <c r="Q373" s="208"/>
      <c r="R373" s="208"/>
      <c r="S373" s="208"/>
      <c r="T373" s="209"/>
      <c r="AT373" s="210" t="s">
        <v>131</v>
      </c>
      <c r="AU373" s="210" t="s">
        <v>81</v>
      </c>
      <c r="AV373" s="13" t="s">
        <v>79</v>
      </c>
      <c r="AW373" s="13" t="s">
        <v>33</v>
      </c>
      <c r="AX373" s="13" t="s">
        <v>71</v>
      </c>
      <c r="AY373" s="210" t="s">
        <v>124</v>
      </c>
    </row>
    <row r="374" spans="2:51" s="14" customFormat="1" ht="10.199999999999999" hidden="1">
      <c r="B374" s="211"/>
      <c r="C374" s="212"/>
      <c r="D374" s="202" t="s">
        <v>131</v>
      </c>
      <c r="E374" s="213" t="s">
        <v>19</v>
      </c>
      <c r="F374" s="214" t="s">
        <v>385</v>
      </c>
      <c r="G374" s="212"/>
      <c r="H374" s="215">
        <v>2.1</v>
      </c>
      <c r="I374" s="216"/>
      <c r="J374" s="212"/>
      <c r="K374" s="212"/>
      <c r="L374" s="217"/>
      <c r="M374" s="218"/>
      <c r="N374" s="219"/>
      <c r="O374" s="219"/>
      <c r="P374" s="219"/>
      <c r="Q374" s="219"/>
      <c r="R374" s="219"/>
      <c r="S374" s="219"/>
      <c r="T374" s="220"/>
      <c r="AT374" s="221" t="s">
        <v>131</v>
      </c>
      <c r="AU374" s="221" t="s">
        <v>81</v>
      </c>
      <c r="AV374" s="14" t="s">
        <v>81</v>
      </c>
      <c r="AW374" s="14" t="s">
        <v>33</v>
      </c>
      <c r="AX374" s="14" t="s">
        <v>71</v>
      </c>
      <c r="AY374" s="221" t="s">
        <v>124</v>
      </c>
    </row>
    <row r="375" spans="2:51" s="13" customFormat="1" ht="10.199999999999999" hidden="1">
      <c r="B375" s="200"/>
      <c r="C375" s="201"/>
      <c r="D375" s="202" t="s">
        <v>131</v>
      </c>
      <c r="E375" s="203" t="s">
        <v>19</v>
      </c>
      <c r="F375" s="204" t="s">
        <v>366</v>
      </c>
      <c r="G375" s="201"/>
      <c r="H375" s="203" t="s">
        <v>19</v>
      </c>
      <c r="I375" s="205"/>
      <c r="J375" s="201"/>
      <c r="K375" s="201"/>
      <c r="L375" s="206"/>
      <c r="M375" s="207"/>
      <c r="N375" s="208"/>
      <c r="O375" s="208"/>
      <c r="P375" s="208"/>
      <c r="Q375" s="208"/>
      <c r="R375" s="208"/>
      <c r="S375" s="208"/>
      <c r="T375" s="209"/>
      <c r="AT375" s="210" t="s">
        <v>131</v>
      </c>
      <c r="AU375" s="210" t="s">
        <v>81</v>
      </c>
      <c r="AV375" s="13" t="s">
        <v>79</v>
      </c>
      <c r="AW375" s="13" t="s">
        <v>33</v>
      </c>
      <c r="AX375" s="13" t="s">
        <v>71</v>
      </c>
      <c r="AY375" s="210" t="s">
        <v>124</v>
      </c>
    </row>
    <row r="376" spans="2:51" s="14" customFormat="1" ht="40.799999999999997" hidden="1">
      <c r="B376" s="211"/>
      <c r="C376" s="212"/>
      <c r="D376" s="202" t="s">
        <v>131</v>
      </c>
      <c r="E376" s="213" t="s">
        <v>19</v>
      </c>
      <c r="F376" s="214" t="s">
        <v>379</v>
      </c>
      <c r="G376" s="212"/>
      <c r="H376" s="215">
        <v>78.36</v>
      </c>
      <c r="I376" s="216"/>
      <c r="J376" s="212"/>
      <c r="K376" s="212"/>
      <c r="L376" s="217"/>
      <c r="M376" s="218"/>
      <c r="N376" s="219"/>
      <c r="O376" s="219"/>
      <c r="P376" s="219"/>
      <c r="Q376" s="219"/>
      <c r="R376" s="219"/>
      <c r="S376" s="219"/>
      <c r="T376" s="220"/>
      <c r="AT376" s="221" t="s">
        <v>131</v>
      </c>
      <c r="AU376" s="221" t="s">
        <v>81</v>
      </c>
      <c r="AV376" s="14" t="s">
        <v>81</v>
      </c>
      <c r="AW376" s="14" t="s">
        <v>33</v>
      </c>
      <c r="AX376" s="14" t="s">
        <v>71</v>
      </c>
      <c r="AY376" s="221" t="s">
        <v>124</v>
      </c>
    </row>
    <row r="377" spans="2:51" s="13" customFormat="1" ht="10.199999999999999" hidden="1">
      <c r="B377" s="200"/>
      <c r="C377" s="201"/>
      <c r="D377" s="202" t="s">
        <v>131</v>
      </c>
      <c r="E377" s="203" t="s">
        <v>19</v>
      </c>
      <c r="F377" s="204" t="s">
        <v>387</v>
      </c>
      <c r="G377" s="201"/>
      <c r="H377" s="203" t="s">
        <v>19</v>
      </c>
      <c r="I377" s="205"/>
      <c r="J377" s="201"/>
      <c r="K377" s="201"/>
      <c r="L377" s="206"/>
      <c r="M377" s="207"/>
      <c r="N377" s="208"/>
      <c r="O377" s="208"/>
      <c r="P377" s="208"/>
      <c r="Q377" s="208"/>
      <c r="R377" s="208"/>
      <c r="S377" s="208"/>
      <c r="T377" s="209"/>
      <c r="AT377" s="210" t="s">
        <v>131</v>
      </c>
      <c r="AU377" s="210" t="s">
        <v>81</v>
      </c>
      <c r="AV377" s="13" t="s">
        <v>79</v>
      </c>
      <c r="AW377" s="13" t="s">
        <v>33</v>
      </c>
      <c r="AX377" s="13" t="s">
        <v>71</v>
      </c>
      <c r="AY377" s="210" t="s">
        <v>124</v>
      </c>
    </row>
    <row r="378" spans="2:51" s="13" customFormat="1" ht="10.199999999999999" hidden="1">
      <c r="B378" s="200"/>
      <c r="C378" s="201"/>
      <c r="D378" s="202" t="s">
        <v>131</v>
      </c>
      <c r="E378" s="203" t="s">
        <v>19</v>
      </c>
      <c r="F378" s="204" t="s">
        <v>384</v>
      </c>
      <c r="G378" s="201"/>
      <c r="H378" s="203" t="s">
        <v>19</v>
      </c>
      <c r="I378" s="205"/>
      <c r="J378" s="201"/>
      <c r="K378" s="201"/>
      <c r="L378" s="206"/>
      <c r="M378" s="207"/>
      <c r="N378" s="208"/>
      <c r="O378" s="208"/>
      <c r="P378" s="208"/>
      <c r="Q378" s="208"/>
      <c r="R378" s="208"/>
      <c r="S378" s="208"/>
      <c r="T378" s="209"/>
      <c r="AT378" s="210" t="s">
        <v>131</v>
      </c>
      <c r="AU378" s="210" t="s">
        <v>81</v>
      </c>
      <c r="AV378" s="13" t="s">
        <v>79</v>
      </c>
      <c r="AW378" s="13" t="s">
        <v>33</v>
      </c>
      <c r="AX378" s="13" t="s">
        <v>71</v>
      </c>
      <c r="AY378" s="210" t="s">
        <v>124</v>
      </c>
    </row>
    <row r="379" spans="2:51" s="14" customFormat="1" ht="10.199999999999999" hidden="1">
      <c r="B379" s="211"/>
      <c r="C379" s="212"/>
      <c r="D379" s="202" t="s">
        <v>131</v>
      </c>
      <c r="E379" s="213" t="s">
        <v>19</v>
      </c>
      <c r="F379" s="214" t="s">
        <v>388</v>
      </c>
      <c r="G379" s="212"/>
      <c r="H379" s="215">
        <v>4.3600000000000003</v>
      </c>
      <c r="I379" s="216"/>
      <c r="J379" s="212"/>
      <c r="K379" s="212"/>
      <c r="L379" s="217"/>
      <c r="M379" s="218"/>
      <c r="N379" s="219"/>
      <c r="O379" s="219"/>
      <c r="P379" s="219"/>
      <c r="Q379" s="219"/>
      <c r="R379" s="219"/>
      <c r="S379" s="219"/>
      <c r="T379" s="220"/>
      <c r="AT379" s="221" t="s">
        <v>131</v>
      </c>
      <c r="AU379" s="221" t="s">
        <v>81</v>
      </c>
      <c r="AV379" s="14" t="s">
        <v>81</v>
      </c>
      <c r="AW379" s="14" t="s">
        <v>33</v>
      </c>
      <c r="AX379" s="14" t="s">
        <v>71</v>
      </c>
      <c r="AY379" s="221" t="s">
        <v>124</v>
      </c>
    </row>
    <row r="380" spans="2:51" s="13" customFormat="1" ht="10.199999999999999" hidden="1">
      <c r="B380" s="200"/>
      <c r="C380" s="201"/>
      <c r="D380" s="202" t="s">
        <v>131</v>
      </c>
      <c r="E380" s="203" t="s">
        <v>19</v>
      </c>
      <c r="F380" s="204" t="s">
        <v>366</v>
      </c>
      <c r="G380" s="201"/>
      <c r="H380" s="203" t="s">
        <v>19</v>
      </c>
      <c r="I380" s="205"/>
      <c r="J380" s="201"/>
      <c r="K380" s="201"/>
      <c r="L380" s="206"/>
      <c r="M380" s="207"/>
      <c r="N380" s="208"/>
      <c r="O380" s="208"/>
      <c r="P380" s="208"/>
      <c r="Q380" s="208"/>
      <c r="R380" s="208"/>
      <c r="S380" s="208"/>
      <c r="T380" s="209"/>
      <c r="AT380" s="210" t="s">
        <v>131</v>
      </c>
      <c r="AU380" s="210" t="s">
        <v>81</v>
      </c>
      <c r="AV380" s="13" t="s">
        <v>79</v>
      </c>
      <c r="AW380" s="13" t="s">
        <v>33</v>
      </c>
      <c r="AX380" s="13" t="s">
        <v>71</v>
      </c>
      <c r="AY380" s="210" t="s">
        <v>124</v>
      </c>
    </row>
    <row r="381" spans="2:51" s="14" customFormat="1" ht="30.6" hidden="1">
      <c r="B381" s="211"/>
      <c r="C381" s="212"/>
      <c r="D381" s="202" t="s">
        <v>131</v>
      </c>
      <c r="E381" s="213" t="s">
        <v>19</v>
      </c>
      <c r="F381" s="214" t="s">
        <v>389</v>
      </c>
      <c r="G381" s="212"/>
      <c r="H381" s="215">
        <v>38.735999999999997</v>
      </c>
      <c r="I381" s="216"/>
      <c r="J381" s="212"/>
      <c r="K381" s="212"/>
      <c r="L381" s="217"/>
      <c r="M381" s="218"/>
      <c r="N381" s="219"/>
      <c r="O381" s="219"/>
      <c r="P381" s="219"/>
      <c r="Q381" s="219"/>
      <c r="R381" s="219"/>
      <c r="S381" s="219"/>
      <c r="T381" s="220"/>
      <c r="AT381" s="221" t="s">
        <v>131</v>
      </c>
      <c r="AU381" s="221" t="s">
        <v>81</v>
      </c>
      <c r="AV381" s="14" t="s">
        <v>81</v>
      </c>
      <c r="AW381" s="14" t="s">
        <v>33</v>
      </c>
      <c r="AX381" s="14" t="s">
        <v>71</v>
      </c>
      <c r="AY381" s="221" t="s">
        <v>124</v>
      </c>
    </row>
    <row r="382" spans="2:51" s="13" customFormat="1" ht="10.199999999999999" hidden="1">
      <c r="B382" s="200"/>
      <c r="C382" s="201"/>
      <c r="D382" s="202" t="s">
        <v>131</v>
      </c>
      <c r="E382" s="203" t="s">
        <v>19</v>
      </c>
      <c r="F382" s="204" t="s">
        <v>390</v>
      </c>
      <c r="G382" s="201"/>
      <c r="H382" s="203" t="s">
        <v>19</v>
      </c>
      <c r="I382" s="205"/>
      <c r="J382" s="201"/>
      <c r="K382" s="201"/>
      <c r="L382" s="206"/>
      <c r="M382" s="207"/>
      <c r="N382" s="208"/>
      <c r="O382" s="208"/>
      <c r="P382" s="208"/>
      <c r="Q382" s="208"/>
      <c r="R382" s="208"/>
      <c r="S382" s="208"/>
      <c r="T382" s="209"/>
      <c r="AT382" s="210" t="s">
        <v>131</v>
      </c>
      <c r="AU382" s="210" t="s">
        <v>81</v>
      </c>
      <c r="AV382" s="13" t="s">
        <v>79</v>
      </c>
      <c r="AW382" s="13" t="s">
        <v>33</v>
      </c>
      <c r="AX382" s="13" t="s">
        <v>71</v>
      </c>
      <c r="AY382" s="210" t="s">
        <v>124</v>
      </c>
    </row>
    <row r="383" spans="2:51" s="13" customFormat="1" ht="10.199999999999999" hidden="1">
      <c r="B383" s="200"/>
      <c r="C383" s="201"/>
      <c r="D383" s="202" t="s">
        <v>131</v>
      </c>
      <c r="E383" s="203" t="s">
        <v>19</v>
      </c>
      <c r="F383" s="204" t="s">
        <v>384</v>
      </c>
      <c r="G383" s="201"/>
      <c r="H383" s="203" t="s">
        <v>19</v>
      </c>
      <c r="I383" s="205"/>
      <c r="J383" s="201"/>
      <c r="K383" s="201"/>
      <c r="L383" s="206"/>
      <c r="M383" s="207"/>
      <c r="N383" s="208"/>
      <c r="O383" s="208"/>
      <c r="P383" s="208"/>
      <c r="Q383" s="208"/>
      <c r="R383" s="208"/>
      <c r="S383" s="208"/>
      <c r="T383" s="209"/>
      <c r="AT383" s="210" t="s">
        <v>131</v>
      </c>
      <c r="AU383" s="210" t="s">
        <v>81</v>
      </c>
      <c r="AV383" s="13" t="s">
        <v>79</v>
      </c>
      <c r="AW383" s="13" t="s">
        <v>33</v>
      </c>
      <c r="AX383" s="13" t="s">
        <v>71</v>
      </c>
      <c r="AY383" s="210" t="s">
        <v>124</v>
      </c>
    </row>
    <row r="384" spans="2:51" s="14" customFormat="1" ht="10.199999999999999" hidden="1">
      <c r="B384" s="211"/>
      <c r="C384" s="212"/>
      <c r="D384" s="202" t="s">
        <v>131</v>
      </c>
      <c r="E384" s="213" t="s">
        <v>19</v>
      </c>
      <c r="F384" s="214" t="s">
        <v>388</v>
      </c>
      <c r="G384" s="212"/>
      <c r="H384" s="215">
        <v>4.3600000000000003</v>
      </c>
      <c r="I384" s="216"/>
      <c r="J384" s="212"/>
      <c r="K384" s="212"/>
      <c r="L384" s="217"/>
      <c r="M384" s="218"/>
      <c r="N384" s="219"/>
      <c r="O384" s="219"/>
      <c r="P384" s="219"/>
      <c r="Q384" s="219"/>
      <c r="R384" s="219"/>
      <c r="S384" s="219"/>
      <c r="T384" s="220"/>
      <c r="AT384" s="221" t="s">
        <v>131</v>
      </c>
      <c r="AU384" s="221" t="s">
        <v>81</v>
      </c>
      <c r="AV384" s="14" t="s">
        <v>81</v>
      </c>
      <c r="AW384" s="14" t="s">
        <v>33</v>
      </c>
      <c r="AX384" s="14" t="s">
        <v>71</v>
      </c>
      <c r="AY384" s="221" t="s">
        <v>124</v>
      </c>
    </row>
    <row r="385" spans="1:65" s="15" customFormat="1" ht="10.199999999999999" hidden="1">
      <c r="B385" s="222"/>
      <c r="C385" s="223"/>
      <c r="D385" s="202" t="s">
        <v>131</v>
      </c>
      <c r="E385" s="224" t="s">
        <v>19</v>
      </c>
      <c r="F385" s="225" t="s">
        <v>140</v>
      </c>
      <c r="G385" s="223"/>
      <c r="H385" s="226">
        <v>170.751</v>
      </c>
      <c r="I385" s="227"/>
      <c r="J385" s="223"/>
      <c r="K385" s="223"/>
      <c r="L385" s="228"/>
      <c r="M385" s="229"/>
      <c r="N385" s="230"/>
      <c r="O385" s="230"/>
      <c r="P385" s="230"/>
      <c r="Q385" s="230"/>
      <c r="R385" s="230"/>
      <c r="S385" s="230"/>
      <c r="T385" s="231"/>
      <c r="AT385" s="232" t="s">
        <v>131</v>
      </c>
      <c r="AU385" s="232" t="s">
        <v>81</v>
      </c>
      <c r="AV385" s="15" t="s">
        <v>130</v>
      </c>
      <c r="AW385" s="15" t="s">
        <v>33</v>
      </c>
      <c r="AX385" s="15" t="s">
        <v>79</v>
      </c>
      <c r="AY385" s="232" t="s">
        <v>124</v>
      </c>
    </row>
    <row r="386" spans="1:65" s="2" customFormat="1" ht="21.75" customHeight="1">
      <c r="A386" s="34"/>
      <c r="B386" s="35"/>
      <c r="C386" s="187" t="s">
        <v>391</v>
      </c>
      <c r="D386" s="187" t="s">
        <v>126</v>
      </c>
      <c r="E386" s="188" t="s">
        <v>392</v>
      </c>
      <c r="F386" s="189" t="s">
        <v>393</v>
      </c>
      <c r="G386" s="190" t="s">
        <v>172</v>
      </c>
      <c r="H386" s="191">
        <v>170.751</v>
      </c>
      <c r="I386" s="192"/>
      <c r="J386" s="193">
        <f>ROUND(I386*H386,2)</f>
        <v>0</v>
      </c>
      <c r="K386" s="189" t="s">
        <v>19</v>
      </c>
      <c r="L386" s="39"/>
      <c r="M386" s="194" t="s">
        <v>19</v>
      </c>
      <c r="N386" s="195" t="s">
        <v>42</v>
      </c>
      <c r="O386" s="64"/>
      <c r="P386" s="196">
        <f>O386*H386</f>
        <v>0</v>
      </c>
      <c r="Q386" s="196">
        <v>0</v>
      </c>
      <c r="R386" s="196">
        <f>Q386*H386</f>
        <v>0</v>
      </c>
      <c r="S386" s="196">
        <v>0</v>
      </c>
      <c r="T386" s="197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98" t="s">
        <v>130</v>
      </c>
      <c r="AT386" s="198" t="s">
        <v>126</v>
      </c>
      <c r="AU386" s="198" t="s">
        <v>81</v>
      </c>
      <c r="AY386" s="17" t="s">
        <v>124</v>
      </c>
      <c r="BE386" s="199">
        <f>IF(N386="základní",J386,0)</f>
        <v>0</v>
      </c>
      <c r="BF386" s="199">
        <f>IF(N386="snížená",J386,0)</f>
        <v>0</v>
      </c>
      <c r="BG386" s="199">
        <f>IF(N386="zákl. přenesená",J386,0)</f>
        <v>0</v>
      </c>
      <c r="BH386" s="199">
        <f>IF(N386="sníž. přenesená",J386,0)</f>
        <v>0</v>
      </c>
      <c r="BI386" s="199">
        <f>IF(N386="nulová",J386,0)</f>
        <v>0</v>
      </c>
      <c r="BJ386" s="17" t="s">
        <v>79</v>
      </c>
      <c r="BK386" s="199">
        <f>ROUND(I386*H386,2)</f>
        <v>0</v>
      </c>
      <c r="BL386" s="17" t="s">
        <v>130</v>
      </c>
      <c r="BM386" s="198" t="s">
        <v>394</v>
      </c>
    </row>
    <row r="387" spans="1:65" s="14" customFormat="1" ht="10.199999999999999" hidden="1">
      <c r="B387" s="211"/>
      <c r="C387" s="212"/>
      <c r="D387" s="202" t="s">
        <v>131</v>
      </c>
      <c r="E387" s="213" t="s">
        <v>19</v>
      </c>
      <c r="F387" s="214" t="s">
        <v>395</v>
      </c>
      <c r="G387" s="212"/>
      <c r="H387" s="215">
        <v>170.751</v>
      </c>
      <c r="I387" s="216"/>
      <c r="J387" s="212"/>
      <c r="K387" s="212"/>
      <c r="L387" s="217"/>
      <c r="M387" s="218"/>
      <c r="N387" s="219"/>
      <c r="O387" s="219"/>
      <c r="P387" s="219"/>
      <c r="Q387" s="219"/>
      <c r="R387" s="219"/>
      <c r="S387" s="219"/>
      <c r="T387" s="220"/>
      <c r="AT387" s="221" t="s">
        <v>131</v>
      </c>
      <c r="AU387" s="221" t="s">
        <v>81</v>
      </c>
      <c r="AV387" s="14" t="s">
        <v>81</v>
      </c>
      <c r="AW387" s="14" t="s">
        <v>33</v>
      </c>
      <c r="AX387" s="14" t="s">
        <v>71</v>
      </c>
      <c r="AY387" s="221" t="s">
        <v>124</v>
      </c>
    </row>
    <row r="388" spans="1:65" s="15" customFormat="1" ht="10.199999999999999" hidden="1">
      <c r="B388" s="222"/>
      <c r="C388" s="223"/>
      <c r="D388" s="202" t="s">
        <v>131</v>
      </c>
      <c r="E388" s="224" t="s">
        <v>19</v>
      </c>
      <c r="F388" s="225" t="s">
        <v>140</v>
      </c>
      <c r="G388" s="223"/>
      <c r="H388" s="226">
        <v>170.751</v>
      </c>
      <c r="I388" s="227"/>
      <c r="J388" s="223"/>
      <c r="K388" s="223"/>
      <c r="L388" s="228"/>
      <c r="M388" s="229"/>
      <c r="N388" s="230"/>
      <c r="O388" s="230"/>
      <c r="P388" s="230"/>
      <c r="Q388" s="230"/>
      <c r="R388" s="230"/>
      <c r="S388" s="230"/>
      <c r="T388" s="231"/>
      <c r="AT388" s="232" t="s">
        <v>131</v>
      </c>
      <c r="AU388" s="232" t="s">
        <v>81</v>
      </c>
      <c r="AV388" s="15" t="s">
        <v>130</v>
      </c>
      <c r="AW388" s="15" t="s">
        <v>33</v>
      </c>
      <c r="AX388" s="15" t="s">
        <v>79</v>
      </c>
      <c r="AY388" s="232" t="s">
        <v>124</v>
      </c>
    </row>
    <row r="389" spans="1:65" s="2" customFormat="1" ht="21.75" customHeight="1">
      <c r="A389" s="34"/>
      <c r="B389" s="35"/>
      <c r="C389" s="187" t="s">
        <v>253</v>
      </c>
      <c r="D389" s="187" t="s">
        <v>126</v>
      </c>
      <c r="E389" s="188" t="s">
        <v>396</v>
      </c>
      <c r="F389" s="189" t="s">
        <v>397</v>
      </c>
      <c r="G389" s="190" t="s">
        <v>172</v>
      </c>
      <c r="H389" s="191">
        <v>170.751</v>
      </c>
      <c r="I389" s="192"/>
      <c r="J389" s="193">
        <f>ROUND(I389*H389,2)</f>
        <v>0</v>
      </c>
      <c r="K389" s="189" t="s">
        <v>19</v>
      </c>
      <c r="L389" s="39"/>
      <c r="M389" s="194" t="s">
        <v>19</v>
      </c>
      <c r="N389" s="195" t="s">
        <v>42</v>
      </c>
      <c r="O389" s="64"/>
      <c r="P389" s="196">
        <f>O389*H389</f>
        <v>0</v>
      </c>
      <c r="Q389" s="196">
        <v>0</v>
      </c>
      <c r="R389" s="196">
        <f>Q389*H389</f>
        <v>0</v>
      </c>
      <c r="S389" s="196">
        <v>0</v>
      </c>
      <c r="T389" s="197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98" t="s">
        <v>130</v>
      </c>
      <c r="AT389" s="198" t="s">
        <v>126</v>
      </c>
      <c r="AU389" s="198" t="s">
        <v>81</v>
      </c>
      <c r="AY389" s="17" t="s">
        <v>124</v>
      </c>
      <c r="BE389" s="199">
        <f>IF(N389="základní",J389,0)</f>
        <v>0</v>
      </c>
      <c r="BF389" s="199">
        <f>IF(N389="snížená",J389,0)</f>
        <v>0</v>
      </c>
      <c r="BG389" s="199">
        <f>IF(N389="zákl. přenesená",J389,0)</f>
        <v>0</v>
      </c>
      <c r="BH389" s="199">
        <f>IF(N389="sníž. přenesená",J389,0)</f>
        <v>0</v>
      </c>
      <c r="BI389" s="199">
        <f>IF(N389="nulová",J389,0)</f>
        <v>0</v>
      </c>
      <c r="BJ389" s="17" t="s">
        <v>79</v>
      </c>
      <c r="BK389" s="199">
        <f>ROUND(I389*H389,2)</f>
        <v>0</v>
      </c>
      <c r="BL389" s="17" t="s">
        <v>130</v>
      </c>
      <c r="BM389" s="198" t="s">
        <v>398</v>
      </c>
    </row>
    <row r="390" spans="1:65" s="14" customFormat="1" ht="10.199999999999999" hidden="1">
      <c r="B390" s="211"/>
      <c r="C390" s="212"/>
      <c r="D390" s="202" t="s">
        <v>131</v>
      </c>
      <c r="E390" s="213" t="s">
        <v>19</v>
      </c>
      <c r="F390" s="214" t="s">
        <v>395</v>
      </c>
      <c r="G390" s="212"/>
      <c r="H390" s="215">
        <v>170.751</v>
      </c>
      <c r="I390" s="216"/>
      <c r="J390" s="212"/>
      <c r="K390" s="212"/>
      <c r="L390" s="217"/>
      <c r="M390" s="218"/>
      <c r="N390" s="219"/>
      <c r="O390" s="219"/>
      <c r="P390" s="219"/>
      <c r="Q390" s="219"/>
      <c r="R390" s="219"/>
      <c r="S390" s="219"/>
      <c r="T390" s="220"/>
      <c r="AT390" s="221" t="s">
        <v>131</v>
      </c>
      <c r="AU390" s="221" t="s">
        <v>81</v>
      </c>
      <c r="AV390" s="14" t="s">
        <v>81</v>
      </c>
      <c r="AW390" s="14" t="s">
        <v>33</v>
      </c>
      <c r="AX390" s="14" t="s">
        <v>71</v>
      </c>
      <c r="AY390" s="221" t="s">
        <v>124</v>
      </c>
    </row>
    <row r="391" spans="1:65" s="15" customFormat="1" ht="10.199999999999999" hidden="1">
      <c r="B391" s="222"/>
      <c r="C391" s="223"/>
      <c r="D391" s="202" t="s">
        <v>131</v>
      </c>
      <c r="E391" s="224" t="s">
        <v>19</v>
      </c>
      <c r="F391" s="225" t="s">
        <v>140</v>
      </c>
      <c r="G391" s="223"/>
      <c r="H391" s="226">
        <v>170.751</v>
      </c>
      <c r="I391" s="227"/>
      <c r="J391" s="223"/>
      <c r="K391" s="223"/>
      <c r="L391" s="228"/>
      <c r="M391" s="229"/>
      <c r="N391" s="230"/>
      <c r="O391" s="230"/>
      <c r="P391" s="230"/>
      <c r="Q391" s="230"/>
      <c r="R391" s="230"/>
      <c r="S391" s="230"/>
      <c r="T391" s="231"/>
      <c r="AT391" s="232" t="s">
        <v>131</v>
      </c>
      <c r="AU391" s="232" t="s">
        <v>81</v>
      </c>
      <c r="AV391" s="15" t="s">
        <v>130</v>
      </c>
      <c r="AW391" s="15" t="s">
        <v>33</v>
      </c>
      <c r="AX391" s="15" t="s">
        <v>79</v>
      </c>
      <c r="AY391" s="232" t="s">
        <v>124</v>
      </c>
    </row>
    <row r="392" spans="1:65" s="2" customFormat="1" ht="21.75" customHeight="1">
      <c r="A392" s="34"/>
      <c r="B392" s="35"/>
      <c r="C392" s="187" t="s">
        <v>399</v>
      </c>
      <c r="D392" s="187" t="s">
        <v>126</v>
      </c>
      <c r="E392" s="188" t="s">
        <v>400</v>
      </c>
      <c r="F392" s="189" t="s">
        <v>401</v>
      </c>
      <c r="G392" s="190" t="s">
        <v>172</v>
      </c>
      <c r="H392" s="191">
        <v>170.751</v>
      </c>
      <c r="I392" s="192"/>
      <c r="J392" s="193">
        <f>ROUND(I392*H392,2)</f>
        <v>0</v>
      </c>
      <c r="K392" s="189" t="s">
        <v>19</v>
      </c>
      <c r="L392" s="39"/>
      <c r="M392" s="194" t="s">
        <v>19</v>
      </c>
      <c r="N392" s="195" t="s">
        <v>42</v>
      </c>
      <c r="O392" s="64"/>
      <c r="P392" s="196">
        <f>O392*H392</f>
        <v>0</v>
      </c>
      <c r="Q392" s="196">
        <v>0</v>
      </c>
      <c r="R392" s="196">
        <f>Q392*H392</f>
        <v>0</v>
      </c>
      <c r="S392" s="196">
        <v>0</v>
      </c>
      <c r="T392" s="197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98" t="s">
        <v>130</v>
      </c>
      <c r="AT392" s="198" t="s">
        <v>126</v>
      </c>
      <c r="AU392" s="198" t="s">
        <v>81</v>
      </c>
      <c r="AY392" s="17" t="s">
        <v>124</v>
      </c>
      <c r="BE392" s="199">
        <f>IF(N392="základní",J392,0)</f>
        <v>0</v>
      </c>
      <c r="BF392" s="199">
        <f>IF(N392="snížená",J392,0)</f>
        <v>0</v>
      </c>
      <c r="BG392" s="199">
        <f>IF(N392="zákl. přenesená",J392,0)</f>
        <v>0</v>
      </c>
      <c r="BH392" s="199">
        <f>IF(N392="sníž. přenesená",J392,0)</f>
        <v>0</v>
      </c>
      <c r="BI392" s="199">
        <f>IF(N392="nulová",J392,0)</f>
        <v>0</v>
      </c>
      <c r="BJ392" s="17" t="s">
        <v>79</v>
      </c>
      <c r="BK392" s="199">
        <f>ROUND(I392*H392,2)</f>
        <v>0</v>
      </c>
      <c r="BL392" s="17" t="s">
        <v>130</v>
      </c>
      <c r="BM392" s="198" t="s">
        <v>402</v>
      </c>
    </row>
    <row r="393" spans="1:65" s="13" customFormat="1" ht="10.199999999999999" hidden="1">
      <c r="B393" s="200"/>
      <c r="C393" s="201"/>
      <c r="D393" s="202" t="s">
        <v>131</v>
      </c>
      <c r="E393" s="203" t="s">
        <v>19</v>
      </c>
      <c r="F393" s="204" t="s">
        <v>133</v>
      </c>
      <c r="G393" s="201"/>
      <c r="H393" s="203" t="s">
        <v>19</v>
      </c>
      <c r="I393" s="205"/>
      <c r="J393" s="201"/>
      <c r="K393" s="201"/>
      <c r="L393" s="206"/>
      <c r="M393" s="207"/>
      <c r="N393" s="208"/>
      <c r="O393" s="208"/>
      <c r="P393" s="208"/>
      <c r="Q393" s="208"/>
      <c r="R393" s="208"/>
      <c r="S393" s="208"/>
      <c r="T393" s="209"/>
      <c r="AT393" s="210" t="s">
        <v>131</v>
      </c>
      <c r="AU393" s="210" t="s">
        <v>81</v>
      </c>
      <c r="AV393" s="13" t="s">
        <v>79</v>
      </c>
      <c r="AW393" s="13" t="s">
        <v>33</v>
      </c>
      <c r="AX393" s="13" t="s">
        <v>71</v>
      </c>
      <c r="AY393" s="210" t="s">
        <v>124</v>
      </c>
    </row>
    <row r="394" spans="1:65" s="13" customFormat="1" ht="10.199999999999999" hidden="1">
      <c r="B394" s="200"/>
      <c r="C394" s="201"/>
      <c r="D394" s="202" t="s">
        <v>131</v>
      </c>
      <c r="E394" s="203" t="s">
        <v>19</v>
      </c>
      <c r="F394" s="204" t="s">
        <v>384</v>
      </c>
      <c r="G394" s="201"/>
      <c r="H394" s="203" t="s">
        <v>19</v>
      </c>
      <c r="I394" s="205"/>
      <c r="J394" s="201"/>
      <c r="K394" s="201"/>
      <c r="L394" s="206"/>
      <c r="M394" s="207"/>
      <c r="N394" s="208"/>
      <c r="O394" s="208"/>
      <c r="P394" s="208"/>
      <c r="Q394" s="208"/>
      <c r="R394" s="208"/>
      <c r="S394" s="208"/>
      <c r="T394" s="209"/>
      <c r="AT394" s="210" t="s">
        <v>131</v>
      </c>
      <c r="AU394" s="210" t="s">
        <v>81</v>
      </c>
      <c r="AV394" s="13" t="s">
        <v>79</v>
      </c>
      <c r="AW394" s="13" t="s">
        <v>33</v>
      </c>
      <c r="AX394" s="13" t="s">
        <v>71</v>
      </c>
      <c r="AY394" s="210" t="s">
        <v>124</v>
      </c>
    </row>
    <row r="395" spans="1:65" s="14" customFormat="1" ht="10.199999999999999" hidden="1">
      <c r="B395" s="211"/>
      <c r="C395" s="212"/>
      <c r="D395" s="202" t="s">
        <v>131</v>
      </c>
      <c r="E395" s="213" t="s">
        <v>19</v>
      </c>
      <c r="F395" s="214" t="s">
        <v>385</v>
      </c>
      <c r="G395" s="212"/>
      <c r="H395" s="215">
        <v>2.1</v>
      </c>
      <c r="I395" s="216"/>
      <c r="J395" s="212"/>
      <c r="K395" s="212"/>
      <c r="L395" s="217"/>
      <c r="M395" s="218"/>
      <c r="N395" s="219"/>
      <c r="O395" s="219"/>
      <c r="P395" s="219"/>
      <c r="Q395" s="219"/>
      <c r="R395" s="219"/>
      <c r="S395" s="219"/>
      <c r="T395" s="220"/>
      <c r="AT395" s="221" t="s">
        <v>131</v>
      </c>
      <c r="AU395" s="221" t="s">
        <v>81</v>
      </c>
      <c r="AV395" s="14" t="s">
        <v>81</v>
      </c>
      <c r="AW395" s="14" t="s">
        <v>33</v>
      </c>
      <c r="AX395" s="14" t="s">
        <v>71</v>
      </c>
      <c r="AY395" s="221" t="s">
        <v>124</v>
      </c>
    </row>
    <row r="396" spans="1:65" s="13" customFormat="1" ht="10.199999999999999" hidden="1">
      <c r="B396" s="200"/>
      <c r="C396" s="201"/>
      <c r="D396" s="202" t="s">
        <v>131</v>
      </c>
      <c r="E396" s="203" t="s">
        <v>19</v>
      </c>
      <c r="F396" s="204" t="s">
        <v>366</v>
      </c>
      <c r="G396" s="201"/>
      <c r="H396" s="203" t="s">
        <v>19</v>
      </c>
      <c r="I396" s="205"/>
      <c r="J396" s="201"/>
      <c r="K396" s="201"/>
      <c r="L396" s="206"/>
      <c r="M396" s="207"/>
      <c r="N396" s="208"/>
      <c r="O396" s="208"/>
      <c r="P396" s="208"/>
      <c r="Q396" s="208"/>
      <c r="R396" s="208"/>
      <c r="S396" s="208"/>
      <c r="T396" s="209"/>
      <c r="AT396" s="210" t="s">
        <v>131</v>
      </c>
      <c r="AU396" s="210" t="s">
        <v>81</v>
      </c>
      <c r="AV396" s="13" t="s">
        <v>79</v>
      </c>
      <c r="AW396" s="13" t="s">
        <v>33</v>
      </c>
      <c r="AX396" s="13" t="s">
        <v>71</v>
      </c>
      <c r="AY396" s="210" t="s">
        <v>124</v>
      </c>
    </row>
    <row r="397" spans="1:65" s="14" customFormat="1" ht="30.6" hidden="1">
      <c r="B397" s="211"/>
      <c r="C397" s="212"/>
      <c r="D397" s="202" t="s">
        <v>131</v>
      </c>
      <c r="E397" s="213" t="s">
        <v>19</v>
      </c>
      <c r="F397" s="214" t="s">
        <v>378</v>
      </c>
      <c r="G397" s="212"/>
      <c r="H397" s="215">
        <v>40.734999999999999</v>
      </c>
      <c r="I397" s="216"/>
      <c r="J397" s="212"/>
      <c r="K397" s="212"/>
      <c r="L397" s="217"/>
      <c r="M397" s="218"/>
      <c r="N397" s="219"/>
      <c r="O397" s="219"/>
      <c r="P397" s="219"/>
      <c r="Q397" s="219"/>
      <c r="R397" s="219"/>
      <c r="S397" s="219"/>
      <c r="T397" s="220"/>
      <c r="AT397" s="221" t="s">
        <v>131</v>
      </c>
      <c r="AU397" s="221" t="s">
        <v>81</v>
      </c>
      <c r="AV397" s="14" t="s">
        <v>81</v>
      </c>
      <c r="AW397" s="14" t="s">
        <v>33</v>
      </c>
      <c r="AX397" s="14" t="s">
        <v>71</v>
      </c>
      <c r="AY397" s="221" t="s">
        <v>124</v>
      </c>
    </row>
    <row r="398" spans="1:65" s="13" customFormat="1" ht="10.199999999999999" hidden="1">
      <c r="B398" s="200"/>
      <c r="C398" s="201"/>
      <c r="D398" s="202" t="s">
        <v>131</v>
      </c>
      <c r="E398" s="203" t="s">
        <v>19</v>
      </c>
      <c r="F398" s="204" t="s">
        <v>386</v>
      </c>
      <c r="G398" s="201"/>
      <c r="H398" s="203" t="s">
        <v>19</v>
      </c>
      <c r="I398" s="205"/>
      <c r="J398" s="201"/>
      <c r="K398" s="201"/>
      <c r="L398" s="206"/>
      <c r="M398" s="207"/>
      <c r="N398" s="208"/>
      <c r="O398" s="208"/>
      <c r="P398" s="208"/>
      <c r="Q398" s="208"/>
      <c r="R398" s="208"/>
      <c r="S398" s="208"/>
      <c r="T398" s="209"/>
      <c r="AT398" s="210" t="s">
        <v>131</v>
      </c>
      <c r="AU398" s="210" t="s">
        <v>81</v>
      </c>
      <c r="AV398" s="13" t="s">
        <v>79</v>
      </c>
      <c r="AW398" s="13" t="s">
        <v>33</v>
      </c>
      <c r="AX398" s="13" t="s">
        <v>71</v>
      </c>
      <c r="AY398" s="210" t="s">
        <v>124</v>
      </c>
    </row>
    <row r="399" spans="1:65" s="13" customFormat="1" ht="10.199999999999999" hidden="1">
      <c r="B399" s="200"/>
      <c r="C399" s="201"/>
      <c r="D399" s="202" t="s">
        <v>131</v>
      </c>
      <c r="E399" s="203" t="s">
        <v>19</v>
      </c>
      <c r="F399" s="204" t="s">
        <v>384</v>
      </c>
      <c r="G399" s="201"/>
      <c r="H399" s="203" t="s">
        <v>19</v>
      </c>
      <c r="I399" s="205"/>
      <c r="J399" s="201"/>
      <c r="K399" s="201"/>
      <c r="L399" s="206"/>
      <c r="M399" s="207"/>
      <c r="N399" s="208"/>
      <c r="O399" s="208"/>
      <c r="P399" s="208"/>
      <c r="Q399" s="208"/>
      <c r="R399" s="208"/>
      <c r="S399" s="208"/>
      <c r="T399" s="209"/>
      <c r="AT399" s="210" t="s">
        <v>131</v>
      </c>
      <c r="AU399" s="210" t="s">
        <v>81</v>
      </c>
      <c r="AV399" s="13" t="s">
        <v>79</v>
      </c>
      <c r="AW399" s="13" t="s">
        <v>33</v>
      </c>
      <c r="AX399" s="13" t="s">
        <v>71</v>
      </c>
      <c r="AY399" s="210" t="s">
        <v>124</v>
      </c>
    </row>
    <row r="400" spans="1:65" s="14" customFormat="1" ht="10.199999999999999" hidden="1">
      <c r="B400" s="211"/>
      <c r="C400" s="212"/>
      <c r="D400" s="202" t="s">
        <v>131</v>
      </c>
      <c r="E400" s="213" t="s">
        <v>19</v>
      </c>
      <c r="F400" s="214" t="s">
        <v>385</v>
      </c>
      <c r="G400" s="212"/>
      <c r="H400" s="215">
        <v>2.1</v>
      </c>
      <c r="I400" s="216"/>
      <c r="J400" s="212"/>
      <c r="K400" s="212"/>
      <c r="L400" s="217"/>
      <c r="M400" s="218"/>
      <c r="N400" s="219"/>
      <c r="O400" s="219"/>
      <c r="P400" s="219"/>
      <c r="Q400" s="219"/>
      <c r="R400" s="219"/>
      <c r="S400" s="219"/>
      <c r="T400" s="220"/>
      <c r="AT400" s="221" t="s">
        <v>131</v>
      </c>
      <c r="AU400" s="221" t="s">
        <v>81</v>
      </c>
      <c r="AV400" s="14" t="s">
        <v>81</v>
      </c>
      <c r="AW400" s="14" t="s">
        <v>33</v>
      </c>
      <c r="AX400" s="14" t="s">
        <v>71</v>
      </c>
      <c r="AY400" s="221" t="s">
        <v>124</v>
      </c>
    </row>
    <row r="401" spans="1:65" s="13" customFormat="1" ht="10.199999999999999" hidden="1">
      <c r="B401" s="200"/>
      <c r="C401" s="201"/>
      <c r="D401" s="202" t="s">
        <v>131</v>
      </c>
      <c r="E401" s="203" t="s">
        <v>19</v>
      </c>
      <c r="F401" s="204" t="s">
        <v>366</v>
      </c>
      <c r="G401" s="201"/>
      <c r="H401" s="203" t="s">
        <v>19</v>
      </c>
      <c r="I401" s="205"/>
      <c r="J401" s="201"/>
      <c r="K401" s="201"/>
      <c r="L401" s="206"/>
      <c r="M401" s="207"/>
      <c r="N401" s="208"/>
      <c r="O401" s="208"/>
      <c r="P401" s="208"/>
      <c r="Q401" s="208"/>
      <c r="R401" s="208"/>
      <c r="S401" s="208"/>
      <c r="T401" s="209"/>
      <c r="AT401" s="210" t="s">
        <v>131</v>
      </c>
      <c r="AU401" s="210" t="s">
        <v>81</v>
      </c>
      <c r="AV401" s="13" t="s">
        <v>79</v>
      </c>
      <c r="AW401" s="13" t="s">
        <v>33</v>
      </c>
      <c r="AX401" s="13" t="s">
        <v>71</v>
      </c>
      <c r="AY401" s="210" t="s">
        <v>124</v>
      </c>
    </row>
    <row r="402" spans="1:65" s="14" customFormat="1" ht="40.799999999999997" hidden="1">
      <c r="B402" s="211"/>
      <c r="C402" s="212"/>
      <c r="D402" s="202" t="s">
        <v>131</v>
      </c>
      <c r="E402" s="213" t="s">
        <v>19</v>
      </c>
      <c r="F402" s="214" t="s">
        <v>379</v>
      </c>
      <c r="G402" s="212"/>
      <c r="H402" s="215">
        <v>78.36</v>
      </c>
      <c r="I402" s="216"/>
      <c r="J402" s="212"/>
      <c r="K402" s="212"/>
      <c r="L402" s="217"/>
      <c r="M402" s="218"/>
      <c r="N402" s="219"/>
      <c r="O402" s="219"/>
      <c r="P402" s="219"/>
      <c r="Q402" s="219"/>
      <c r="R402" s="219"/>
      <c r="S402" s="219"/>
      <c r="T402" s="220"/>
      <c r="AT402" s="221" t="s">
        <v>131</v>
      </c>
      <c r="AU402" s="221" t="s">
        <v>81</v>
      </c>
      <c r="AV402" s="14" t="s">
        <v>81</v>
      </c>
      <c r="AW402" s="14" t="s">
        <v>33</v>
      </c>
      <c r="AX402" s="14" t="s">
        <v>71</v>
      </c>
      <c r="AY402" s="221" t="s">
        <v>124</v>
      </c>
    </row>
    <row r="403" spans="1:65" s="13" customFormat="1" ht="10.199999999999999" hidden="1">
      <c r="B403" s="200"/>
      <c r="C403" s="201"/>
      <c r="D403" s="202" t="s">
        <v>131</v>
      </c>
      <c r="E403" s="203" t="s">
        <v>19</v>
      </c>
      <c r="F403" s="204" t="s">
        <v>387</v>
      </c>
      <c r="G403" s="201"/>
      <c r="H403" s="203" t="s">
        <v>19</v>
      </c>
      <c r="I403" s="205"/>
      <c r="J403" s="201"/>
      <c r="K403" s="201"/>
      <c r="L403" s="206"/>
      <c r="M403" s="207"/>
      <c r="N403" s="208"/>
      <c r="O403" s="208"/>
      <c r="P403" s="208"/>
      <c r="Q403" s="208"/>
      <c r="R403" s="208"/>
      <c r="S403" s="208"/>
      <c r="T403" s="209"/>
      <c r="AT403" s="210" t="s">
        <v>131</v>
      </c>
      <c r="AU403" s="210" t="s">
        <v>81</v>
      </c>
      <c r="AV403" s="13" t="s">
        <v>79</v>
      </c>
      <c r="AW403" s="13" t="s">
        <v>33</v>
      </c>
      <c r="AX403" s="13" t="s">
        <v>71</v>
      </c>
      <c r="AY403" s="210" t="s">
        <v>124</v>
      </c>
    </row>
    <row r="404" spans="1:65" s="13" customFormat="1" ht="10.199999999999999" hidden="1">
      <c r="B404" s="200"/>
      <c r="C404" s="201"/>
      <c r="D404" s="202" t="s">
        <v>131</v>
      </c>
      <c r="E404" s="203" t="s">
        <v>19</v>
      </c>
      <c r="F404" s="204" t="s">
        <v>384</v>
      </c>
      <c r="G404" s="201"/>
      <c r="H404" s="203" t="s">
        <v>19</v>
      </c>
      <c r="I404" s="205"/>
      <c r="J404" s="201"/>
      <c r="K404" s="201"/>
      <c r="L404" s="206"/>
      <c r="M404" s="207"/>
      <c r="N404" s="208"/>
      <c r="O404" s="208"/>
      <c r="P404" s="208"/>
      <c r="Q404" s="208"/>
      <c r="R404" s="208"/>
      <c r="S404" s="208"/>
      <c r="T404" s="209"/>
      <c r="AT404" s="210" t="s">
        <v>131</v>
      </c>
      <c r="AU404" s="210" t="s">
        <v>81</v>
      </c>
      <c r="AV404" s="13" t="s">
        <v>79</v>
      </c>
      <c r="AW404" s="13" t="s">
        <v>33</v>
      </c>
      <c r="AX404" s="13" t="s">
        <v>71</v>
      </c>
      <c r="AY404" s="210" t="s">
        <v>124</v>
      </c>
    </row>
    <row r="405" spans="1:65" s="14" customFormat="1" ht="10.199999999999999" hidden="1">
      <c r="B405" s="211"/>
      <c r="C405" s="212"/>
      <c r="D405" s="202" t="s">
        <v>131</v>
      </c>
      <c r="E405" s="213" t="s">
        <v>19</v>
      </c>
      <c r="F405" s="214" t="s">
        <v>388</v>
      </c>
      <c r="G405" s="212"/>
      <c r="H405" s="215">
        <v>4.3600000000000003</v>
      </c>
      <c r="I405" s="216"/>
      <c r="J405" s="212"/>
      <c r="K405" s="212"/>
      <c r="L405" s="217"/>
      <c r="M405" s="218"/>
      <c r="N405" s="219"/>
      <c r="O405" s="219"/>
      <c r="P405" s="219"/>
      <c r="Q405" s="219"/>
      <c r="R405" s="219"/>
      <c r="S405" s="219"/>
      <c r="T405" s="220"/>
      <c r="AT405" s="221" t="s">
        <v>131</v>
      </c>
      <c r="AU405" s="221" t="s">
        <v>81</v>
      </c>
      <c r="AV405" s="14" t="s">
        <v>81</v>
      </c>
      <c r="AW405" s="14" t="s">
        <v>33</v>
      </c>
      <c r="AX405" s="14" t="s">
        <v>71</v>
      </c>
      <c r="AY405" s="221" t="s">
        <v>124</v>
      </c>
    </row>
    <row r="406" spans="1:65" s="13" customFormat="1" ht="10.199999999999999" hidden="1">
      <c r="B406" s="200"/>
      <c r="C406" s="201"/>
      <c r="D406" s="202" t="s">
        <v>131</v>
      </c>
      <c r="E406" s="203" t="s">
        <v>19</v>
      </c>
      <c r="F406" s="204" t="s">
        <v>366</v>
      </c>
      <c r="G406" s="201"/>
      <c r="H406" s="203" t="s">
        <v>19</v>
      </c>
      <c r="I406" s="205"/>
      <c r="J406" s="201"/>
      <c r="K406" s="201"/>
      <c r="L406" s="206"/>
      <c r="M406" s="207"/>
      <c r="N406" s="208"/>
      <c r="O406" s="208"/>
      <c r="P406" s="208"/>
      <c r="Q406" s="208"/>
      <c r="R406" s="208"/>
      <c r="S406" s="208"/>
      <c r="T406" s="209"/>
      <c r="AT406" s="210" t="s">
        <v>131</v>
      </c>
      <c r="AU406" s="210" t="s">
        <v>81</v>
      </c>
      <c r="AV406" s="13" t="s">
        <v>79</v>
      </c>
      <c r="AW406" s="13" t="s">
        <v>33</v>
      </c>
      <c r="AX406" s="13" t="s">
        <v>71</v>
      </c>
      <c r="AY406" s="210" t="s">
        <v>124</v>
      </c>
    </row>
    <row r="407" spans="1:65" s="14" customFormat="1" ht="30.6" hidden="1">
      <c r="B407" s="211"/>
      <c r="C407" s="212"/>
      <c r="D407" s="202" t="s">
        <v>131</v>
      </c>
      <c r="E407" s="213" t="s">
        <v>19</v>
      </c>
      <c r="F407" s="214" t="s">
        <v>389</v>
      </c>
      <c r="G407" s="212"/>
      <c r="H407" s="215">
        <v>38.735999999999997</v>
      </c>
      <c r="I407" s="216"/>
      <c r="J407" s="212"/>
      <c r="K407" s="212"/>
      <c r="L407" s="217"/>
      <c r="M407" s="218"/>
      <c r="N407" s="219"/>
      <c r="O407" s="219"/>
      <c r="P407" s="219"/>
      <c r="Q407" s="219"/>
      <c r="R407" s="219"/>
      <c r="S407" s="219"/>
      <c r="T407" s="220"/>
      <c r="AT407" s="221" t="s">
        <v>131</v>
      </c>
      <c r="AU407" s="221" t="s">
        <v>81</v>
      </c>
      <c r="AV407" s="14" t="s">
        <v>81</v>
      </c>
      <c r="AW407" s="14" t="s">
        <v>33</v>
      </c>
      <c r="AX407" s="14" t="s">
        <v>71</v>
      </c>
      <c r="AY407" s="221" t="s">
        <v>124</v>
      </c>
    </row>
    <row r="408" spans="1:65" s="13" customFormat="1" ht="10.199999999999999" hidden="1">
      <c r="B408" s="200"/>
      <c r="C408" s="201"/>
      <c r="D408" s="202" t="s">
        <v>131</v>
      </c>
      <c r="E408" s="203" t="s">
        <v>19</v>
      </c>
      <c r="F408" s="204" t="s">
        <v>390</v>
      </c>
      <c r="G408" s="201"/>
      <c r="H408" s="203" t="s">
        <v>19</v>
      </c>
      <c r="I408" s="205"/>
      <c r="J408" s="201"/>
      <c r="K408" s="201"/>
      <c r="L408" s="206"/>
      <c r="M408" s="207"/>
      <c r="N408" s="208"/>
      <c r="O408" s="208"/>
      <c r="P408" s="208"/>
      <c r="Q408" s="208"/>
      <c r="R408" s="208"/>
      <c r="S408" s="208"/>
      <c r="T408" s="209"/>
      <c r="AT408" s="210" t="s">
        <v>131</v>
      </c>
      <c r="AU408" s="210" t="s">
        <v>81</v>
      </c>
      <c r="AV408" s="13" t="s">
        <v>79</v>
      </c>
      <c r="AW408" s="13" t="s">
        <v>33</v>
      </c>
      <c r="AX408" s="13" t="s">
        <v>71</v>
      </c>
      <c r="AY408" s="210" t="s">
        <v>124</v>
      </c>
    </row>
    <row r="409" spans="1:65" s="13" customFormat="1" ht="10.199999999999999" hidden="1">
      <c r="B409" s="200"/>
      <c r="C409" s="201"/>
      <c r="D409" s="202" t="s">
        <v>131</v>
      </c>
      <c r="E409" s="203" t="s">
        <v>19</v>
      </c>
      <c r="F409" s="204" t="s">
        <v>384</v>
      </c>
      <c r="G409" s="201"/>
      <c r="H409" s="203" t="s">
        <v>19</v>
      </c>
      <c r="I409" s="205"/>
      <c r="J409" s="201"/>
      <c r="K409" s="201"/>
      <c r="L409" s="206"/>
      <c r="M409" s="207"/>
      <c r="N409" s="208"/>
      <c r="O409" s="208"/>
      <c r="P409" s="208"/>
      <c r="Q409" s="208"/>
      <c r="R409" s="208"/>
      <c r="S409" s="208"/>
      <c r="T409" s="209"/>
      <c r="AT409" s="210" t="s">
        <v>131</v>
      </c>
      <c r="AU409" s="210" t="s">
        <v>81</v>
      </c>
      <c r="AV409" s="13" t="s">
        <v>79</v>
      </c>
      <c r="AW409" s="13" t="s">
        <v>33</v>
      </c>
      <c r="AX409" s="13" t="s">
        <v>71</v>
      </c>
      <c r="AY409" s="210" t="s">
        <v>124</v>
      </c>
    </row>
    <row r="410" spans="1:65" s="14" customFormat="1" ht="10.199999999999999" hidden="1">
      <c r="B410" s="211"/>
      <c r="C410" s="212"/>
      <c r="D410" s="202" t="s">
        <v>131</v>
      </c>
      <c r="E410" s="213" t="s">
        <v>19</v>
      </c>
      <c r="F410" s="214" t="s">
        <v>388</v>
      </c>
      <c r="G410" s="212"/>
      <c r="H410" s="215">
        <v>4.3600000000000003</v>
      </c>
      <c r="I410" s="216"/>
      <c r="J410" s="212"/>
      <c r="K410" s="212"/>
      <c r="L410" s="217"/>
      <c r="M410" s="218"/>
      <c r="N410" s="219"/>
      <c r="O410" s="219"/>
      <c r="P410" s="219"/>
      <c r="Q410" s="219"/>
      <c r="R410" s="219"/>
      <c r="S410" s="219"/>
      <c r="T410" s="220"/>
      <c r="AT410" s="221" t="s">
        <v>131</v>
      </c>
      <c r="AU410" s="221" t="s">
        <v>81</v>
      </c>
      <c r="AV410" s="14" t="s">
        <v>81</v>
      </c>
      <c r="AW410" s="14" t="s">
        <v>33</v>
      </c>
      <c r="AX410" s="14" t="s">
        <v>71</v>
      </c>
      <c r="AY410" s="221" t="s">
        <v>124</v>
      </c>
    </row>
    <row r="411" spans="1:65" s="15" customFormat="1" ht="10.199999999999999" hidden="1">
      <c r="B411" s="222"/>
      <c r="C411" s="223"/>
      <c r="D411" s="202" t="s">
        <v>131</v>
      </c>
      <c r="E411" s="224" t="s">
        <v>19</v>
      </c>
      <c r="F411" s="225" t="s">
        <v>140</v>
      </c>
      <c r="G411" s="223"/>
      <c r="H411" s="226">
        <v>170.751</v>
      </c>
      <c r="I411" s="227"/>
      <c r="J411" s="223"/>
      <c r="K411" s="223"/>
      <c r="L411" s="228"/>
      <c r="M411" s="229"/>
      <c r="N411" s="230"/>
      <c r="O411" s="230"/>
      <c r="P411" s="230"/>
      <c r="Q411" s="230"/>
      <c r="R411" s="230"/>
      <c r="S411" s="230"/>
      <c r="T411" s="231"/>
      <c r="AT411" s="232" t="s">
        <v>131</v>
      </c>
      <c r="AU411" s="232" t="s">
        <v>81</v>
      </c>
      <c r="AV411" s="15" t="s">
        <v>130</v>
      </c>
      <c r="AW411" s="15" t="s">
        <v>33</v>
      </c>
      <c r="AX411" s="15" t="s">
        <v>79</v>
      </c>
      <c r="AY411" s="232" t="s">
        <v>124</v>
      </c>
    </row>
    <row r="412" spans="1:65" s="2" customFormat="1" ht="21.75" customHeight="1">
      <c r="A412" s="34"/>
      <c r="B412" s="35"/>
      <c r="C412" s="187" t="s">
        <v>256</v>
      </c>
      <c r="D412" s="187" t="s">
        <v>126</v>
      </c>
      <c r="E412" s="188" t="s">
        <v>403</v>
      </c>
      <c r="F412" s="189" t="s">
        <v>404</v>
      </c>
      <c r="G412" s="190" t="s">
        <v>172</v>
      </c>
      <c r="H412" s="191">
        <v>361.45</v>
      </c>
      <c r="I412" s="192"/>
      <c r="J412" s="193">
        <f>ROUND(I412*H412,2)</f>
        <v>0</v>
      </c>
      <c r="K412" s="189" t="s">
        <v>19</v>
      </c>
      <c r="L412" s="39"/>
      <c r="M412" s="194" t="s">
        <v>19</v>
      </c>
      <c r="N412" s="195" t="s">
        <v>42</v>
      </c>
      <c r="O412" s="64"/>
      <c r="P412" s="196">
        <f>O412*H412</f>
        <v>0</v>
      </c>
      <c r="Q412" s="196">
        <v>0</v>
      </c>
      <c r="R412" s="196">
        <f>Q412*H412</f>
        <v>0</v>
      </c>
      <c r="S412" s="196">
        <v>0</v>
      </c>
      <c r="T412" s="197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98" t="s">
        <v>130</v>
      </c>
      <c r="AT412" s="198" t="s">
        <v>126</v>
      </c>
      <c r="AU412" s="198" t="s">
        <v>81</v>
      </c>
      <c r="AY412" s="17" t="s">
        <v>124</v>
      </c>
      <c r="BE412" s="199">
        <f>IF(N412="základní",J412,0)</f>
        <v>0</v>
      </c>
      <c r="BF412" s="199">
        <f>IF(N412="snížená",J412,0)</f>
        <v>0</v>
      </c>
      <c r="BG412" s="199">
        <f>IF(N412="zákl. přenesená",J412,0)</f>
        <v>0</v>
      </c>
      <c r="BH412" s="199">
        <f>IF(N412="sníž. přenesená",J412,0)</f>
        <v>0</v>
      </c>
      <c r="BI412" s="199">
        <f>IF(N412="nulová",J412,0)</f>
        <v>0</v>
      </c>
      <c r="BJ412" s="17" t="s">
        <v>79</v>
      </c>
      <c r="BK412" s="199">
        <f>ROUND(I412*H412,2)</f>
        <v>0</v>
      </c>
      <c r="BL412" s="17" t="s">
        <v>130</v>
      </c>
      <c r="BM412" s="198" t="s">
        <v>405</v>
      </c>
    </row>
    <row r="413" spans="1:65" s="13" customFormat="1" ht="10.199999999999999" hidden="1">
      <c r="B413" s="200"/>
      <c r="C413" s="201"/>
      <c r="D413" s="202" t="s">
        <v>131</v>
      </c>
      <c r="E413" s="203" t="s">
        <v>19</v>
      </c>
      <c r="F413" s="204" t="s">
        <v>133</v>
      </c>
      <c r="G413" s="201"/>
      <c r="H413" s="203" t="s">
        <v>19</v>
      </c>
      <c r="I413" s="205"/>
      <c r="J413" s="201"/>
      <c r="K413" s="201"/>
      <c r="L413" s="206"/>
      <c r="M413" s="207"/>
      <c r="N413" s="208"/>
      <c r="O413" s="208"/>
      <c r="P413" s="208"/>
      <c r="Q413" s="208"/>
      <c r="R413" s="208"/>
      <c r="S413" s="208"/>
      <c r="T413" s="209"/>
      <c r="AT413" s="210" t="s">
        <v>131</v>
      </c>
      <c r="AU413" s="210" t="s">
        <v>81</v>
      </c>
      <c r="AV413" s="13" t="s">
        <v>79</v>
      </c>
      <c r="AW413" s="13" t="s">
        <v>33</v>
      </c>
      <c r="AX413" s="13" t="s">
        <v>71</v>
      </c>
      <c r="AY413" s="210" t="s">
        <v>124</v>
      </c>
    </row>
    <row r="414" spans="1:65" s="13" customFormat="1" ht="10.199999999999999" hidden="1">
      <c r="B414" s="200"/>
      <c r="C414" s="201"/>
      <c r="D414" s="202" t="s">
        <v>131</v>
      </c>
      <c r="E414" s="203" t="s">
        <v>19</v>
      </c>
      <c r="F414" s="204" t="s">
        <v>384</v>
      </c>
      <c r="G414" s="201"/>
      <c r="H414" s="203" t="s">
        <v>19</v>
      </c>
      <c r="I414" s="205"/>
      <c r="J414" s="201"/>
      <c r="K414" s="201"/>
      <c r="L414" s="206"/>
      <c r="M414" s="207"/>
      <c r="N414" s="208"/>
      <c r="O414" s="208"/>
      <c r="P414" s="208"/>
      <c r="Q414" s="208"/>
      <c r="R414" s="208"/>
      <c r="S414" s="208"/>
      <c r="T414" s="209"/>
      <c r="AT414" s="210" t="s">
        <v>131</v>
      </c>
      <c r="AU414" s="210" t="s">
        <v>81</v>
      </c>
      <c r="AV414" s="13" t="s">
        <v>79</v>
      </c>
      <c r="AW414" s="13" t="s">
        <v>33</v>
      </c>
      <c r="AX414" s="13" t="s">
        <v>71</v>
      </c>
      <c r="AY414" s="210" t="s">
        <v>124</v>
      </c>
    </row>
    <row r="415" spans="1:65" s="14" customFormat="1" ht="10.199999999999999" hidden="1">
      <c r="B415" s="211"/>
      <c r="C415" s="212"/>
      <c r="D415" s="202" t="s">
        <v>131</v>
      </c>
      <c r="E415" s="213" t="s">
        <v>19</v>
      </c>
      <c r="F415" s="214" t="s">
        <v>385</v>
      </c>
      <c r="G415" s="212"/>
      <c r="H415" s="215">
        <v>2.1</v>
      </c>
      <c r="I415" s="216"/>
      <c r="J415" s="212"/>
      <c r="K415" s="212"/>
      <c r="L415" s="217"/>
      <c r="M415" s="218"/>
      <c r="N415" s="219"/>
      <c r="O415" s="219"/>
      <c r="P415" s="219"/>
      <c r="Q415" s="219"/>
      <c r="R415" s="219"/>
      <c r="S415" s="219"/>
      <c r="T415" s="220"/>
      <c r="AT415" s="221" t="s">
        <v>131</v>
      </c>
      <c r="AU415" s="221" t="s">
        <v>81</v>
      </c>
      <c r="AV415" s="14" t="s">
        <v>81</v>
      </c>
      <c r="AW415" s="14" t="s">
        <v>33</v>
      </c>
      <c r="AX415" s="14" t="s">
        <v>71</v>
      </c>
      <c r="AY415" s="221" t="s">
        <v>124</v>
      </c>
    </row>
    <row r="416" spans="1:65" s="13" customFormat="1" ht="10.199999999999999" hidden="1">
      <c r="B416" s="200"/>
      <c r="C416" s="201"/>
      <c r="D416" s="202" t="s">
        <v>131</v>
      </c>
      <c r="E416" s="203" t="s">
        <v>19</v>
      </c>
      <c r="F416" s="204" t="s">
        <v>366</v>
      </c>
      <c r="G416" s="201"/>
      <c r="H416" s="203" t="s">
        <v>19</v>
      </c>
      <c r="I416" s="205"/>
      <c r="J416" s="201"/>
      <c r="K416" s="201"/>
      <c r="L416" s="206"/>
      <c r="M416" s="207"/>
      <c r="N416" s="208"/>
      <c r="O416" s="208"/>
      <c r="P416" s="208"/>
      <c r="Q416" s="208"/>
      <c r="R416" s="208"/>
      <c r="S416" s="208"/>
      <c r="T416" s="209"/>
      <c r="AT416" s="210" t="s">
        <v>131</v>
      </c>
      <c r="AU416" s="210" t="s">
        <v>81</v>
      </c>
      <c r="AV416" s="13" t="s">
        <v>79</v>
      </c>
      <c r="AW416" s="13" t="s">
        <v>33</v>
      </c>
      <c r="AX416" s="13" t="s">
        <v>71</v>
      </c>
      <c r="AY416" s="210" t="s">
        <v>124</v>
      </c>
    </row>
    <row r="417" spans="2:51" s="14" customFormat="1" ht="30.6" hidden="1">
      <c r="B417" s="211"/>
      <c r="C417" s="212"/>
      <c r="D417" s="202" t="s">
        <v>131</v>
      </c>
      <c r="E417" s="213" t="s">
        <v>19</v>
      </c>
      <c r="F417" s="214" t="s">
        <v>378</v>
      </c>
      <c r="G417" s="212"/>
      <c r="H417" s="215">
        <v>40.734999999999999</v>
      </c>
      <c r="I417" s="216"/>
      <c r="J417" s="212"/>
      <c r="K417" s="212"/>
      <c r="L417" s="217"/>
      <c r="M417" s="218"/>
      <c r="N417" s="219"/>
      <c r="O417" s="219"/>
      <c r="P417" s="219"/>
      <c r="Q417" s="219"/>
      <c r="R417" s="219"/>
      <c r="S417" s="219"/>
      <c r="T417" s="220"/>
      <c r="AT417" s="221" t="s">
        <v>131</v>
      </c>
      <c r="AU417" s="221" t="s">
        <v>81</v>
      </c>
      <c r="AV417" s="14" t="s">
        <v>81</v>
      </c>
      <c r="AW417" s="14" t="s">
        <v>33</v>
      </c>
      <c r="AX417" s="14" t="s">
        <v>71</v>
      </c>
      <c r="AY417" s="221" t="s">
        <v>124</v>
      </c>
    </row>
    <row r="418" spans="2:51" s="13" customFormat="1" ht="10.199999999999999" hidden="1">
      <c r="B418" s="200"/>
      <c r="C418" s="201"/>
      <c r="D418" s="202" t="s">
        <v>131</v>
      </c>
      <c r="E418" s="203" t="s">
        <v>19</v>
      </c>
      <c r="F418" s="204" t="s">
        <v>406</v>
      </c>
      <c r="G418" s="201"/>
      <c r="H418" s="203" t="s">
        <v>19</v>
      </c>
      <c r="I418" s="205"/>
      <c r="J418" s="201"/>
      <c r="K418" s="201"/>
      <c r="L418" s="206"/>
      <c r="M418" s="207"/>
      <c r="N418" s="208"/>
      <c r="O418" s="208"/>
      <c r="P418" s="208"/>
      <c r="Q418" s="208"/>
      <c r="R418" s="208"/>
      <c r="S418" s="208"/>
      <c r="T418" s="209"/>
      <c r="AT418" s="210" t="s">
        <v>131</v>
      </c>
      <c r="AU418" s="210" t="s">
        <v>81</v>
      </c>
      <c r="AV418" s="13" t="s">
        <v>79</v>
      </c>
      <c r="AW418" s="13" t="s">
        <v>33</v>
      </c>
      <c r="AX418" s="13" t="s">
        <v>71</v>
      </c>
      <c r="AY418" s="210" t="s">
        <v>124</v>
      </c>
    </row>
    <row r="419" spans="2:51" s="14" customFormat="1" ht="10.199999999999999" hidden="1">
      <c r="B419" s="211"/>
      <c r="C419" s="212"/>
      <c r="D419" s="202" t="s">
        <v>131</v>
      </c>
      <c r="E419" s="213" t="s">
        <v>19</v>
      </c>
      <c r="F419" s="214" t="s">
        <v>258</v>
      </c>
      <c r="G419" s="212"/>
      <c r="H419" s="215">
        <v>11.22</v>
      </c>
      <c r="I419" s="216"/>
      <c r="J419" s="212"/>
      <c r="K419" s="212"/>
      <c r="L419" s="217"/>
      <c r="M419" s="218"/>
      <c r="N419" s="219"/>
      <c r="O419" s="219"/>
      <c r="P419" s="219"/>
      <c r="Q419" s="219"/>
      <c r="R419" s="219"/>
      <c r="S419" s="219"/>
      <c r="T419" s="220"/>
      <c r="AT419" s="221" t="s">
        <v>131</v>
      </c>
      <c r="AU419" s="221" t="s">
        <v>81</v>
      </c>
      <c r="AV419" s="14" t="s">
        <v>81</v>
      </c>
      <c r="AW419" s="14" t="s">
        <v>33</v>
      </c>
      <c r="AX419" s="14" t="s">
        <v>71</v>
      </c>
      <c r="AY419" s="221" t="s">
        <v>124</v>
      </c>
    </row>
    <row r="420" spans="2:51" s="13" customFormat="1" ht="10.199999999999999" hidden="1">
      <c r="B420" s="200"/>
      <c r="C420" s="201"/>
      <c r="D420" s="202" t="s">
        <v>131</v>
      </c>
      <c r="E420" s="203" t="s">
        <v>19</v>
      </c>
      <c r="F420" s="204" t="s">
        <v>407</v>
      </c>
      <c r="G420" s="201"/>
      <c r="H420" s="203" t="s">
        <v>19</v>
      </c>
      <c r="I420" s="205"/>
      <c r="J420" s="201"/>
      <c r="K420" s="201"/>
      <c r="L420" s="206"/>
      <c r="M420" s="207"/>
      <c r="N420" s="208"/>
      <c r="O420" s="208"/>
      <c r="P420" s="208"/>
      <c r="Q420" s="208"/>
      <c r="R420" s="208"/>
      <c r="S420" s="208"/>
      <c r="T420" s="209"/>
      <c r="AT420" s="210" t="s">
        <v>131</v>
      </c>
      <c r="AU420" s="210" t="s">
        <v>81</v>
      </c>
      <c r="AV420" s="13" t="s">
        <v>79</v>
      </c>
      <c r="AW420" s="13" t="s">
        <v>33</v>
      </c>
      <c r="AX420" s="13" t="s">
        <v>71</v>
      </c>
      <c r="AY420" s="210" t="s">
        <v>124</v>
      </c>
    </row>
    <row r="421" spans="2:51" s="14" customFormat="1" ht="10.199999999999999" hidden="1">
      <c r="B421" s="211"/>
      <c r="C421" s="212"/>
      <c r="D421" s="202" t="s">
        <v>131</v>
      </c>
      <c r="E421" s="213" t="s">
        <v>19</v>
      </c>
      <c r="F421" s="214" t="s">
        <v>408</v>
      </c>
      <c r="G421" s="212"/>
      <c r="H421" s="215">
        <v>14.72</v>
      </c>
      <c r="I421" s="216"/>
      <c r="J421" s="212"/>
      <c r="K421" s="212"/>
      <c r="L421" s="217"/>
      <c r="M421" s="218"/>
      <c r="N421" s="219"/>
      <c r="O421" s="219"/>
      <c r="P421" s="219"/>
      <c r="Q421" s="219"/>
      <c r="R421" s="219"/>
      <c r="S421" s="219"/>
      <c r="T421" s="220"/>
      <c r="AT421" s="221" t="s">
        <v>131</v>
      </c>
      <c r="AU421" s="221" t="s">
        <v>81</v>
      </c>
      <c r="AV421" s="14" t="s">
        <v>81</v>
      </c>
      <c r="AW421" s="14" t="s">
        <v>33</v>
      </c>
      <c r="AX421" s="14" t="s">
        <v>71</v>
      </c>
      <c r="AY421" s="221" t="s">
        <v>124</v>
      </c>
    </row>
    <row r="422" spans="2:51" s="13" customFormat="1" ht="10.199999999999999" hidden="1">
      <c r="B422" s="200"/>
      <c r="C422" s="201"/>
      <c r="D422" s="202" t="s">
        <v>131</v>
      </c>
      <c r="E422" s="203" t="s">
        <v>19</v>
      </c>
      <c r="F422" s="204" t="s">
        <v>205</v>
      </c>
      <c r="G422" s="201"/>
      <c r="H422" s="203" t="s">
        <v>19</v>
      </c>
      <c r="I422" s="205"/>
      <c r="J422" s="201"/>
      <c r="K422" s="201"/>
      <c r="L422" s="206"/>
      <c r="M422" s="207"/>
      <c r="N422" s="208"/>
      <c r="O422" s="208"/>
      <c r="P422" s="208"/>
      <c r="Q422" s="208"/>
      <c r="R422" s="208"/>
      <c r="S422" s="208"/>
      <c r="T422" s="209"/>
      <c r="AT422" s="210" t="s">
        <v>131</v>
      </c>
      <c r="AU422" s="210" t="s">
        <v>81</v>
      </c>
      <c r="AV422" s="13" t="s">
        <v>79</v>
      </c>
      <c r="AW422" s="13" t="s">
        <v>33</v>
      </c>
      <c r="AX422" s="13" t="s">
        <v>71</v>
      </c>
      <c r="AY422" s="210" t="s">
        <v>124</v>
      </c>
    </row>
    <row r="423" spans="2:51" s="13" customFormat="1" ht="10.199999999999999" hidden="1">
      <c r="B423" s="200"/>
      <c r="C423" s="201"/>
      <c r="D423" s="202" t="s">
        <v>131</v>
      </c>
      <c r="E423" s="203" t="s">
        <v>19</v>
      </c>
      <c r="F423" s="204" t="s">
        <v>384</v>
      </c>
      <c r="G423" s="201"/>
      <c r="H423" s="203" t="s">
        <v>19</v>
      </c>
      <c r="I423" s="205"/>
      <c r="J423" s="201"/>
      <c r="K423" s="201"/>
      <c r="L423" s="206"/>
      <c r="M423" s="207"/>
      <c r="N423" s="208"/>
      <c r="O423" s="208"/>
      <c r="P423" s="208"/>
      <c r="Q423" s="208"/>
      <c r="R423" s="208"/>
      <c r="S423" s="208"/>
      <c r="T423" s="209"/>
      <c r="AT423" s="210" t="s">
        <v>131</v>
      </c>
      <c r="AU423" s="210" t="s">
        <v>81</v>
      </c>
      <c r="AV423" s="13" t="s">
        <v>79</v>
      </c>
      <c r="AW423" s="13" t="s">
        <v>33</v>
      </c>
      <c r="AX423" s="13" t="s">
        <v>71</v>
      </c>
      <c r="AY423" s="210" t="s">
        <v>124</v>
      </c>
    </row>
    <row r="424" spans="2:51" s="14" customFormat="1" ht="10.199999999999999" hidden="1">
      <c r="B424" s="211"/>
      <c r="C424" s="212"/>
      <c r="D424" s="202" t="s">
        <v>131</v>
      </c>
      <c r="E424" s="213" t="s">
        <v>19</v>
      </c>
      <c r="F424" s="214" t="s">
        <v>385</v>
      </c>
      <c r="G424" s="212"/>
      <c r="H424" s="215">
        <v>2.1</v>
      </c>
      <c r="I424" s="216"/>
      <c r="J424" s="212"/>
      <c r="K424" s="212"/>
      <c r="L424" s="217"/>
      <c r="M424" s="218"/>
      <c r="N424" s="219"/>
      <c r="O424" s="219"/>
      <c r="P424" s="219"/>
      <c r="Q424" s="219"/>
      <c r="R424" s="219"/>
      <c r="S424" s="219"/>
      <c r="T424" s="220"/>
      <c r="AT424" s="221" t="s">
        <v>131</v>
      </c>
      <c r="AU424" s="221" t="s">
        <v>81</v>
      </c>
      <c r="AV424" s="14" t="s">
        <v>81</v>
      </c>
      <c r="AW424" s="14" t="s">
        <v>33</v>
      </c>
      <c r="AX424" s="14" t="s">
        <v>71</v>
      </c>
      <c r="AY424" s="221" t="s">
        <v>124</v>
      </c>
    </row>
    <row r="425" spans="2:51" s="13" customFormat="1" ht="10.199999999999999" hidden="1">
      <c r="B425" s="200"/>
      <c r="C425" s="201"/>
      <c r="D425" s="202" t="s">
        <v>131</v>
      </c>
      <c r="E425" s="203" t="s">
        <v>19</v>
      </c>
      <c r="F425" s="204" t="s">
        <v>366</v>
      </c>
      <c r="G425" s="201"/>
      <c r="H425" s="203" t="s">
        <v>19</v>
      </c>
      <c r="I425" s="205"/>
      <c r="J425" s="201"/>
      <c r="K425" s="201"/>
      <c r="L425" s="206"/>
      <c r="M425" s="207"/>
      <c r="N425" s="208"/>
      <c r="O425" s="208"/>
      <c r="P425" s="208"/>
      <c r="Q425" s="208"/>
      <c r="R425" s="208"/>
      <c r="S425" s="208"/>
      <c r="T425" s="209"/>
      <c r="AT425" s="210" t="s">
        <v>131</v>
      </c>
      <c r="AU425" s="210" t="s">
        <v>81</v>
      </c>
      <c r="AV425" s="13" t="s">
        <v>79</v>
      </c>
      <c r="AW425" s="13" t="s">
        <v>33</v>
      </c>
      <c r="AX425" s="13" t="s">
        <v>71</v>
      </c>
      <c r="AY425" s="210" t="s">
        <v>124</v>
      </c>
    </row>
    <row r="426" spans="2:51" s="14" customFormat="1" ht="40.799999999999997" hidden="1">
      <c r="B426" s="211"/>
      <c r="C426" s="212"/>
      <c r="D426" s="202" t="s">
        <v>131</v>
      </c>
      <c r="E426" s="213" t="s">
        <v>19</v>
      </c>
      <c r="F426" s="214" t="s">
        <v>379</v>
      </c>
      <c r="G426" s="212"/>
      <c r="H426" s="215">
        <v>78.36</v>
      </c>
      <c r="I426" s="216"/>
      <c r="J426" s="212"/>
      <c r="K426" s="212"/>
      <c r="L426" s="217"/>
      <c r="M426" s="218"/>
      <c r="N426" s="219"/>
      <c r="O426" s="219"/>
      <c r="P426" s="219"/>
      <c r="Q426" s="219"/>
      <c r="R426" s="219"/>
      <c r="S426" s="219"/>
      <c r="T426" s="220"/>
      <c r="AT426" s="221" t="s">
        <v>131</v>
      </c>
      <c r="AU426" s="221" t="s">
        <v>81</v>
      </c>
      <c r="AV426" s="14" t="s">
        <v>81</v>
      </c>
      <c r="AW426" s="14" t="s">
        <v>33</v>
      </c>
      <c r="AX426" s="14" t="s">
        <v>71</v>
      </c>
      <c r="AY426" s="221" t="s">
        <v>124</v>
      </c>
    </row>
    <row r="427" spans="2:51" s="13" customFormat="1" ht="10.199999999999999" hidden="1">
      <c r="B427" s="200"/>
      <c r="C427" s="201"/>
      <c r="D427" s="202" t="s">
        <v>131</v>
      </c>
      <c r="E427" s="203" t="s">
        <v>19</v>
      </c>
      <c r="F427" s="204" t="s">
        <v>406</v>
      </c>
      <c r="G427" s="201"/>
      <c r="H427" s="203" t="s">
        <v>19</v>
      </c>
      <c r="I427" s="205"/>
      <c r="J427" s="201"/>
      <c r="K427" s="201"/>
      <c r="L427" s="206"/>
      <c r="M427" s="207"/>
      <c r="N427" s="208"/>
      <c r="O427" s="208"/>
      <c r="P427" s="208"/>
      <c r="Q427" s="208"/>
      <c r="R427" s="208"/>
      <c r="S427" s="208"/>
      <c r="T427" s="209"/>
      <c r="AT427" s="210" t="s">
        <v>131</v>
      </c>
      <c r="AU427" s="210" t="s">
        <v>81</v>
      </c>
      <c r="AV427" s="13" t="s">
        <v>79</v>
      </c>
      <c r="AW427" s="13" t="s">
        <v>33</v>
      </c>
      <c r="AX427" s="13" t="s">
        <v>71</v>
      </c>
      <c r="AY427" s="210" t="s">
        <v>124</v>
      </c>
    </row>
    <row r="428" spans="2:51" s="14" customFormat="1" ht="10.199999999999999" hidden="1">
      <c r="B428" s="211"/>
      <c r="C428" s="212"/>
      <c r="D428" s="202" t="s">
        <v>131</v>
      </c>
      <c r="E428" s="213" t="s">
        <v>19</v>
      </c>
      <c r="F428" s="214" t="s">
        <v>259</v>
      </c>
      <c r="G428" s="212"/>
      <c r="H428" s="215">
        <v>22.875</v>
      </c>
      <c r="I428" s="216"/>
      <c r="J428" s="212"/>
      <c r="K428" s="212"/>
      <c r="L428" s="217"/>
      <c r="M428" s="218"/>
      <c r="N428" s="219"/>
      <c r="O428" s="219"/>
      <c r="P428" s="219"/>
      <c r="Q428" s="219"/>
      <c r="R428" s="219"/>
      <c r="S428" s="219"/>
      <c r="T428" s="220"/>
      <c r="AT428" s="221" t="s">
        <v>131</v>
      </c>
      <c r="AU428" s="221" t="s">
        <v>81</v>
      </c>
      <c r="AV428" s="14" t="s">
        <v>81</v>
      </c>
      <c r="AW428" s="14" t="s">
        <v>33</v>
      </c>
      <c r="AX428" s="14" t="s">
        <v>71</v>
      </c>
      <c r="AY428" s="221" t="s">
        <v>124</v>
      </c>
    </row>
    <row r="429" spans="2:51" s="13" customFormat="1" ht="10.199999999999999" hidden="1">
      <c r="B429" s="200"/>
      <c r="C429" s="201"/>
      <c r="D429" s="202" t="s">
        <v>131</v>
      </c>
      <c r="E429" s="203" t="s">
        <v>19</v>
      </c>
      <c r="F429" s="204" t="s">
        <v>407</v>
      </c>
      <c r="G429" s="201"/>
      <c r="H429" s="203" t="s">
        <v>19</v>
      </c>
      <c r="I429" s="205"/>
      <c r="J429" s="201"/>
      <c r="K429" s="201"/>
      <c r="L429" s="206"/>
      <c r="M429" s="207"/>
      <c r="N429" s="208"/>
      <c r="O429" s="208"/>
      <c r="P429" s="208"/>
      <c r="Q429" s="208"/>
      <c r="R429" s="208"/>
      <c r="S429" s="208"/>
      <c r="T429" s="209"/>
      <c r="AT429" s="210" t="s">
        <v>131</v>
      </c>
      <c r="AU429" s="210" t="s">
        <v>81</v>
      </c>
      <c r="AV429" s="13" t="s">
        <v>79</v>
      </c>
      <c r="AW429" s="13" t="s">
        <v>33</v>
      </c>
      <c r="AX429" s="13" t="s">
        <v>71</v>
      </c>
      <c r="AY429" s="210" t="s">
        <v>124</v>
      </c>
    </row>
    <row r="430" spans="2:51" s="14" customFormat="1" ht="10.199999999999999" hidden="1">
      <c r="B430" s="211"/>
      <c r="C430" s="212"/>
      <c r="D430" s="202" t="s">
        <v>131</v>
      </c>
      <c r="E430" s="213" t="s">
        <v>19</v>
      </c>
      <c r="F430" s="214" t="s">
        <v>409</v>
      </c>
      <c r="G430" s="212"/>
      <c r="H430" s="215">
        <v>29.358000000000001</v>
      </c>
      <c r="I430" s="216"/>
      <c r="J430" s="212"/>
      <c r="K430" s="212"/>
      <c r="L430" s="217"/>
      <c r="M430" s="218"/>
      <c r="N430" s="219"/>
      <c r="O430" s="219"/>
      <c r="P430" s="219"/>
      <c r="Q430" s="219"/>
      <c r="R430" s="219"/>
      <c r="S430" s="219"/>
      <c r="T430" s="220"/>
      <c r="AT430" s="221" t="s">
        <v>131</v>
      </c>
      <c r="AU430" s="221" t="s">
        <v>81</v>
      </c>
      <c r="AV430" s="14" t="s">
        <v>81</v>
      </c>
      <c r="AW430" s="14" t="s">
        <v>33</v>
      </c>
      <c r="AX430" s="14" t="s">
        <v>71</v>
      </c>
      <c r="AY430" s="221" t="s">
        <v>124</v>
      </c>
    </row>
    <row r="431" spans="2:51" s="13" customFormat="1" ht="10.199999999999999" hidden="1">
      <c r="B431" s="200"/>
      <c r="C431" s="201"/>
      <c r="D431" s="202" t="s">
        <v>131</v>
      </c>
      <c r="E431" s="203" t="s">
        <v>19</v>
      </c>
      <c r="F431" s="204" t="s">
        <v>387</v>
      </c>
      <c r="G431" s="201"/>
      <c r="H431" s="203" t="s">
        <v>19</v>
      </c>
      <c r="I431" s="205"/>
      <c r="J431" s="201"/>
      <c r="K431" s="201"/>
      <c r="L431" s="206"/>
      <c r="M431" s="207"/>
      <c r="N431" s="208"/>
      <c r="O431" s="208"/>
      <c r="P431" s="208"/>
      <c r="Q431" s="208"/>
      <c r="R431" s="208"/>
      <c r="S431" s="208"/>
      <c r="T431" s="209"/>
      <c r="AT431" s="210" t="s">
        <v>131</v>
      </c>
      <c r="AU431" s="210" t="s">
        <v>81</v>
      </c>
      <c r="AV431" s="13" t="s">
        <v>79</v>
      </c>
      <c r="AW431" s="13" t="s">
        <v>33</v>
      </c>
      <c r="AX431" s="13" t="s">
        <v>71</v>
      </c>
      <c r="AY431" s="210" t="s">
        <v>124</v>
      </c>
    </row>
    <row r="432" spans="2:51" s="13" customFormat="1" ht="10.199999999999999" hidden="1">
      <c r="B432" s="200"/>
      <c r="C432" s="201"/>
      <c r="D432" s="202" t="s">
        <v>131</v>
      </c>
      <c r="E432" s="203" t="s">
        <v>19</v>
      </c>
      <c r="F432" s="204" t="s">
        <v>384</v>
      </c>
      <c r="G432" s="201"/>
      <c r="H432" s="203" t="s">
        <v>19</v>
      </c>
      <c r="I432" s="205"/>
      <c r="J432" s="201"/>
      <c r="K432" s="201"/>
      <c r="L432" s="206"/>
      <c r="M432" s="207"/>
      <c r="N432" s="208"/>
      <c r="O432" s="208"/>
      <c r="P432" s="208"/>
      <c r="Q432" s="208"/>
      <c r="R432" s="208"/>
      <c r="S432" s="208"/>
      <c r="T432" s="209"/>
      <c r="AT432" s="210" t="s">
        <v>131</v>
      </c>
      <c r="AU432" s="210" t="s">
        <v>81</v>
      </c>
      <c r="AV432" s="13" t="s">
        <v>79</v>
      </c>
      <c r="AW432" s="13" t="s">
        <v>33</v>
      </c>
      <c r="AX432" s="13" t="s">
        <v>71</v>
      </c>
      <c r="AY432" s="210" t="s">
        <v>124</v>
      </c>
    </row>
    <row r="433" spans="2:51" s="14" customFormat="1" ht="10.199999999999999" hidden="1">
      <c r="B433" s="211"/>
      <c r="C433" s="212"/>
      <c r="D433" s="202" t="s">
        <v>131</v>
      </c>
      <c r="E433" s="213" t="s">
        <v>19</v>
      </c>
      <c r="F433" s="214" t="s">
        <v>388</v>
      </c>
      <c r="G433" s="212"/>
      <c r="H433" s="215">
        <v>4.3600000000000003</v>
      </c>
      <c r="I433" s="216"/>
      <c r="J433" s="212"/>
      <c r="K433" s="212"/>
      <c r="L433" s="217"/>
      <c r="M433" s="218"/>
      <c r="N433" s="219"/>
      <c r="O433" s="219"/>
      <c r="P433" s="219"/>
      <c r="Q433" s="219"/>
      <c r="R433" s="219"/>
      <c r="S433" s="219"/>
      <c r="T433" s="220"/>
      <c r="AT433" s="221" t="s">
        <v>131</v>
      </c>
      <c r="AU433" s="221" t="s">
        <v>81</v>
      </c>
      <c r="AV433" s="14" t="s">
        <v>81</v>
      </c>
      <c r="AW433" s="14" t="s">
        <v>33</v>
      </c>
      <c r="AX433" s="14" t="s">
        <v>71</v>
      </c>
      <c r="AY433" s="221" t="s">
        <v>124</v>
      </c>
    </row>
    <row r="434" spans="2:51" s="13" customFormat="1" ht="10.199999999999999" hidden="1">
      <c r="B434" s="200"/>
      <c r="C434" s="201"/>
      <c r="D434" s="202" t="s">
        <v>131</v>
      </c>
      <c r="E434" s="203" t="s">
        <v>19</v>
      </c>
      <c r="F434" s="204" t="s">
        <v>366</v>
      </c>
      <c r="G434" s="201"/>
      <c r="H434" s="203" t="s">
        <v>19</v>
      </c>
      <c r="I434" s="205"/>
      <c r="J434" s="201"/>
      <c r="K434" s="201"/>
      <c r="L434" s="206"/>
      <c r="M434" s="207"/>
      <c r="N434" s="208"/>
      <c r="O434" s="208"/>
      <c r="P434" s="208"/>
      <c r="Q434" s="208"/>
      <c r="R434" s="208"/>
      <c r="S434" s="208"/>
      <c r="T434" s="209"/>
      <c r="AT434" s="210" t="s">
        <v>131</v>
      </c>
      <c r="AU434" s="210" t="s">
        <v>81</v>
      </c>
      <c r="AV434" s="13" t="s">
        <v>79</v>
      </c>
      <c r="AW434" s="13" t="s">
        <v>33</v>
      </c>
      <c r="AX434" s="13" t="s">
        <v>71</v>
      </c>
      <c r="AY434" s="210" t="s">
        <v>124</v>
      </c>
    </row>
    <row r="435" spans="2:51" s="14" customFormat="1" ht="30.6" hidden="1">
      <c r="B435" s="211"/>
      <c r="C435" s="212"/>
      <c r="D435" s="202" t="s">
        <v>131</v>
      </c>
      <c r="E435" s="213" t="s">
        <v>19</v>
      </c>
      <c r="F435" s="214" t="s">
        <v>389</v>
      </c>
      <c r="G435" s="212"/>
      <c r="H435" s="215">
        <v>38.735999999999997</v>
      </c>
      <c r="I435" s="216"/>
      <c r="J435" s="212"/>
      <c r="K435" s="212"/>
      <c r="L435" s="217"/>
      <c r="M435" s="218"/>
      <c r="N435" s="219"/>
      <c r="O435" s="219"/>
      <c r="P435" s="219"/>
      <c r="Q435" s="219"/>
      <c r="R435" s="219"/>
      <c r="S435" s="219"/>
      <c r="T435" s="220"/>
      <c r="AT435" s="221" t="s">
        <v>131</v>
      </c>
      <c r="AU435" s="221" t="s">
        <v>81</v>
      </c>
      <c r="AV435" s="14" t="s">
        <v>81</v>
      </c>
      <c r="AW435" s="14" t="s">
        <v>33</v>
      </c>
      <c r="AX435" s="14" t="s">
        <v>71</v>
      </c>
      <c r="AY435" s="221" t="s">
        <v>124</v>
      </c>
    </row>
    <row r="436" spans="2:51" s="13" customFormat="1" ht="10.199999999999999" hidden="1">
      <c r="B436" s="200"/>
      <c r="C436" s="201"/>
      <c r="D436" s="202" t="s">
        <v>131</v>
      </c>
      <c r="E436" s="203" t="s">
        <v>19</v>
      </c>
      <c r="F436" s="204" t="s">
        <v>406</v>
      </c>
      <c r="G436" s="201"/>
      <c r="H436" s="203" t="s">
        <v>19</v>
      </c>
      <c r="I436" s="205"/>
      <c r="J436" s="201"/>
      <c r="K436" s="201"/>
      <c r="L436" s="206"/>
      <c r="M436" s="207"/>
      <c r="N436" s="208"/>
      <c r="O436" s="208"/>
      <c r="P436" s="208"/>
      <c r="Q436" s="208"/>
      <c r="R436" s="208"/>
      <c r="S436" s="208"/>
      <c r="T436" s="209"/>
      <c r="AT436" s="210" t="s">
        <v>131</v>
      </c>
      <c r="AU436" s="210" t="s">
        <v>81</v>
      </c>
      <c r="AV436" s="13" t="s">
        <v>79</v>
      </c>
      <c r="AW436" s="13" t="s">
        <v>33</v>
      </c>
      <c r="AX436" s="13" t="s">
        <v>71</v>
      </c>
      <c r="AY436" s="210" t="s">
        <v>124</v>
      </c>
    </row>
    <row r="437" spans="2:51" s="14" customFormat="1" ht="10.199999999999999" hidden="1">
      <c r="B437" s="211"/>
      <c r="C437" s="212"/>
      <c r="D437" s="202" t="s">
        <v>131</v>
      </c>
      <c r="E437" s="213" t="s">
        <v>19</v>
      </c>
      <c r="F437" s="214" t="s">
        <v>260</v>
      </c>
      <c r="G437" s="212"/>
      <c r="H437" s="215">
        <v>11.76</v>
      </c>
      <c r="I437" s="216"/>
      <c r="J437" s="212"/>
      <c r="K437" s="212"/>
      <c r="L437" s="217"/>
      <c r="M437" s="218"/>
      <c r="N437" s="219"/>
      <c r="O437" s="219"/>
      <c r="P437" s="219"/>
      <c r="Q437" s="219"/>
      <c r="R437" s="219"/>
      <c r="S437" s="219"/>
      <c r="T437" s="220"/>
      <c r="AT437" s="221" t="s">
        <v>131</v>
      </c>
      <c r="AU437" s="221" t="s">
        <v>81</v>
      </c>
      <c r="AV437" s="14" t="s">
        <v>81</v>
      </c>
      <c r="AW437" s="14" t="s">
        <v>33</v>
      </c>
      <c r="AX437" s="14" t="s">
        <v>71</v>
      </c>
      <c r="AY437" s="221" t="s">
        <v>124</v>
      </c>
    </row>
    <row r="438" spans="2:51" s="13" customFormat="1" ht="10.199999999999999" hidden="1">
      <c r="B438" s="200"/>
      <c r="C438" s="201"/>
      <c r="D438" s="202" t="s">
        <v>131</v>
      </c>
      <c r="E438" s="203" t="s">
        <v>19</v>
      </c>
      <c r="F438" s="204" t="s">
        <v>407</v>
      </c>
      <c r="G438" s="201"/>
      <c r="H438" s="203" t="s">
        <v>19</v>
      </c>
      <c r="I438" s="205"/>
      <c r="J438" s="201"/>
      <c r="K438" s="201"/>
      <c r="L438" s="206"/>
      <c r="M438" s="207"/>
      <c r="N438" s="208"/>
      <c r="O438" s="208"/>
      <c r="P438" s="208"/>
      <c r="Q438" s="208"/>
      <c r="R438" s="208"/>
      <c r="S438" s="208"/>
      <c r="T438" s="209"/>
      <c r="AT438" s="210" t="s">
        <v>131</v>
      </c>
      <c r="AU438" s="210" t="s">
        <v>81</v>
      </c>
      <c r="AV438" s="13" t="s">
        <v>79</v>
      </c>
      <c r="AW438" s="13" t="s">
        <v>33</v>
      </c>
      <c r="AX438" s="13" t="s">
        <v>71</v>
      </c>
      <c r="AY438" s="210" t="s">
        <v>124</v>
      </c>
    </row>
    <row r="439" spans="2:51" s="14" customFormat="1" ht="10.199999999999999" hidden="1">
      <c r="B439" s="211"/>
      <c r="C439" s="212"/>
      <c r="D439" s="202" t="s">
        <v>131</v>
      </c>
      <c r="E439" s="213" t="s">
        <v>19</v>
      </c>
      <c r="F439" s="214" t="s">
        <v>410</v>
      </c>
      <c r="G439" s="212"/>
      <c r="H439" s="215">
        <v>25.613</v>
      </c>
      <c r="I439" s="216"/>
      <c r="J439" s="212"/>
      <c r="K439" s="212"/>
      <c r="L439" s="217"/>
      <c r="M439" s="218"/>
      <c r="N439" s="219"/>
      <c r="O439" s="219"/>
      <c r="P439" s="219"/>
      <c r="Q439" s="219"/>
      <c r="R439" s="219"/>
      <c r="S439" s="219"/>
      <c r="T439" s="220"/>
      <c r="AT439" s="221" t="s">
        <v>131</v>
      </c>
      <c r="AU439" s="221" t="s">
        <v>81</v>
      </c>
      <c r="AV439" s="14" t="s">
        <v>81</v>
      </c>
      <c r="AW439" s="14" t="s">
        <v>33</v>
      </c>
      <c r="AX439" s="14" t="s">
        <v>71</v>
      </c>
      <c r="AY439" s="221" t="s">
        <v>124</v>
      </c>
    </row>
    <row r="440" spans="2:51" s="13" customFormat="1" ht="10.199999999999999" hidden="1">
      <c r="B440" s="200"/>
      <c r="C440" s="201"/>
      <c r="D440" s="202" t="s">
        <v>131</v>
      </c>
      <c r="E440" s="203" t="s">
        <v>19</v>
      </c>
      <c r="F440" s="204" t="s">
        <v>390</v>
      </c>
      <c r="G440" s="201"/>
      <c r="H440" s="203" t="s">
        <v>19</v>
      </c>
      <c r="I440" s="205"/>
      <c r="J440" s="201"/>
      <c r="K440" s="201"/>
      <c r="L440" s="206"/>
      <c r="M440" s="207"/>
      <c r="N440" s="208"/>
      <c r="O440" s="208"/>
      <c r="P440" s="208"/>
      <c r="Q440" s="208"/>
      <c r="R440" s="208"/>
      <c r="S440" s="208"/>
      <c r="T440" s="209"/>
      <c r="AT440" s="210" t="s">
        <v>131</v>
      </c>
      <c r="AU440" s="210" t="s">
        <v>81</v>
      </c>
      <c r="AV440" s="13" t="s">
        <v>79</v>
      </c>
      <c r="AW440" s="13" t="s">
        <v>33</v>
      </c>
      <c r="AX440" s="13" t="s">
        <v>71</v>
      </c>
      <c r="AY440" s="210" t="s">
        <v>124</v>
      </c>
    </row>
    <row r="441" spans="2:51" s="13" customFormat="1" ht="10.199999999999999" hidden="1">
      <c r="B441" s="200"/>
      <c r="C441" s="201"/>
      <c r="D441" s="202" t="s">
        <v>131</v>
      </c>
      <c r="E441" s="203" t="s">
        <v>19</v>
      </c>
      <c r="F441" s="204" t="s">
        <v>384</v>
      </c>
      <c r="G441" s="201"/>
      <c r="H441" s="203" t="s">
        <v>19</v>
      </c>
      <c r="I441" s="205"/>
      <c r="J441" s="201"/>
      <c r="K441" s="201"/>
      <c r="L441" s="206"/>
      <c r="M441" s="207"/>
      <c r="N441" s="208"/>
      <c r="O441" s="208"/>
      <c r="P441" s="208"/>
      <c r="Q441" s="208"/>
      <c r="R441" s="208"/>
      <c r="S441" s="208"/>
      <c r="T441" s="209"/>
      <c r="AT441" s="210" t="s">
        <v>131</v>
      </c>
      <c r="AU441" s="210" t="s">
        <v>81</v>
      </c>
      <c r="AV441" s="13" t="s">
        <v>79</v>
      </c>
      <c r="AW441" s="13" t="s">
        <v>33</v>
      </c>
      <c r="AX441" s="13" t="s">
        <v>71</v>
      </c>
      <c r="AY441" s="210" t="s">
        <v>124</v>
      </c>
    </row>
    <row r="442" spans="2:51" s="14" customFormat="1" ht="10.199999999999999" hidden="1">
      <c r="B442" s="211"/>
      <c r="C442" s="212"/>
      <c r="D442" s="202" t="s">
        <v>131</v>
      </c>
      <c r="E442" s="213" t="s">
        <v>19</v>
      </c>
      <c r="F442" s="214" t="s">
        <v>388</v>
      </c>
      <c r="G442" s="212"/>
      <c r="H442" s="215">
        <v>4.3600000000000003</v>
      </c>
      <c r="I442" s="216"/>
      <c r="J442" s="212"/>
      <c r="K442" s="212"/>
      <c r="L442" s="217"/>
      <c r="M442" s="218"/>
      <c r="N442" s="219"/>
      <c r="O442" s="219"/>
      <c r="P442" s="219"/>
      <c r="Q442" s="219"/>
      <c r="R442" s="219"/>
      <c r="S442" s="219"/>
      <c r="T442" s="220"/>
      <c r="AT442" s="221" t="s">
        <v>131</v>
      </c>
      <c r="AU442" s="221" t="s">
        <v>81</v>
      </c>
      <c r="AV442" s="14" t="s">
        <v>81</v>
      </c>
      <c r="AW442" s="14" t="s">
        <v>33</v>
      </c>
      <c r="AX442" s="14" t="s">
        <v>71</v>
      </c>
      <c r="AY442" s="221" t="s">
        <v>124</v>
      </c>
    </row>
    <row r="443" spans="2:51" s="13" customFormat="1" ht="10.199999999999999" hidden="1">
      <c r="B443" s="200"/>
      <c r="C443" s="201"/>
      <c r="D443" s="202" t="s">
        <v>131</v>
      </c>
      <c r="E443" s="203" t="s">
        <v>19</v>
      </c>
      <c r="F443" s="204" t="s">
        <v>406</v>
      </c>
      <c r="G443" s="201"/>
      <c r="H443" s="203" t="s">
        <v>19</v>
      </c>
      <c r="I443" s="205"/>
      <c r="J443" s="201"/>
      <c r="K443" s="201"/>
      <c r="L443" s="206"/>
      <c r="M443" s="207"/>
      <c r="N443" s="208"/>
      <c r="O443" s="208"/>
      <c r="P443" s="208"/>
      <c r="Q443" s="208"/>
      <c r="R443" s="208"/>
      <c r="S443" s="208"/>
      <c r="T443" s="209"/>
      <c r="AT443" s="210" t="s">
        <v>131</v>
      </c>
      <c r="AU443" s="210" t="s">
        <v>81</v>
      </c>
      <c r="AV443" s="13" t="s">
        <v>79</v>
      </c>
      <c r="AW443" s="13" t="s">
        <v>33</v>
      </c>
      <c r="AX443" s="13" t="s">
        <v>71</v>
      </c>
      <c r="AY443" s="210" t="s">
        <v>124</v>
      </c>
    </row>
    <row r="444" spans="2:51" s="14" customFormat="1" ht="10.199999999999999" hidden="1">
      <c r="B444" s="211"/>
      <c r="C444" s="212"/>
      <c r="D444" s="202" t="s">
        <v>131</v>
      </c>
      <c r="E444" s="213" t="s">
        <v>19</v>
      </c>
      <c r="F444" s="214" t="s">
        <v>260</v>
      </c>
      <c r="G444" s="212"/>
      <c r="H444" s="215">
        <v>11.76</v>
      </c>
      <c r="I444" s="216"/>
      <c r="J444" s="212"/>
      <c r="K444" s="212"/>
      <c r="L444" s="217"/>
      <c r="M444" s="218"/>
      <c r="N444" s="219"/>
      <c r="O444" s="219"/>
      <c r="P444" s="219"/>
      <c r="Q444" s="219"/>
      <c r="R444" s="219"/>
      <c r="S444" s="219"/>
      <c r="T444" s="220"/>
      <c r="AT444" s="221" t="s">
        <v>131</v>
      </c>
      <c r="AU444" s="221" t="s">
        <v>81</v>
      </c>
      <c r="AV444" s="14" t="s">
        <v>81</v>
      </c>
      <c r="AW444" s="14" t="s">
        <v>33</v>
      </c>
      <c r="AX444" s="14" t="s">
        <v>71</v>
      </c>
      <c r="AY444" s="221" t="s">
        <v>124</v>
      </c>
    </row>
    <row r="445" spans="2:51" s="13" customFormat="1" ht="10.199999999999999" hidden="1">
      <c r="B445" s="200"/>
      <c r="C445" s="201"/>
      <c r="D445" s="202" t="s">
        <v>131</v>
      </c>
      <c r="E445" s="203" t="s">
        <v>19</v>
      </c>
      <c r="F445" s="204" t="s">
        <v>366</v>
      </c>
      <c r="G445" s="201"/>
      <c r="H445" s="203" t="s">
        <v>19</v>
      </c>
      <c r="I445" s="205"/>
      <c r="J445" s="201"/>
      <c r="K445" s="201"/>
      <c r="L445" s="206"/>
      <c r="M445" s="207"/>
      <c r="N445" s="208"/>
      <c r="O445" s="208"/>
      <c r="P445" s="208"/>
      <c r="Q445" s="208"/>
      <c r="R445" s="208"/>
      <c r="S445" s="208"/>
      <c r="T445" s="209"/>
      <c r="AT445" s="210" t="s">
        <v>131</v>
      </c>
      <c r="AU445" s="210" t="s">
        <v>81</v>
      </c>
      <c r="AV445" s="13" t="s">
        <v>79</v>
      </c>
      <c r="AW445" s="13" t="s">
        <v>33</v>
      </c>
      <c r="AX445" s="13" t="s">
        <v>71</v>
      </c>
      <c r="AY445" s="210" t="s">
        <v>124</v>
      </c>
    </row>
    <row r="446" spans="2:51" s="14" customFormat="1" ht="30.6" hidden="1">
      <c r="B446" s="211"/>
      <c r="C446" s="212"/>
      <c r="D446" s="202" t="s">
        <v>131</v>
      </c>
      <c r="E446" s="213" t="s">
        <v>19</v>
      </c>
      <c r="F446" s="214" t="s">
        <v>411</v>
      </c>
      <c r="G446" s="212"/>
      <c r="H446" s="215">
        <v>37.518999999999998</v>
      </c>
      <c r="I446" s="216"/>
      <c r="J446" s="212"/>
      <c r="K446" s="212"/>
      <c r="L446" s="217"/>
      <c r="M446" s="218"/>
      <c r="N446" s="219"/>
      <c r="O446" s="219"/>
      <c r="P446" s="219"/>
      <c r="Q446" s="219"/>
      <c r="R446" s="219"/>
      <c r="S446" s="219"/>
      <c r="T446" s="220"/>
      <c r="AT446" s="221" t="s">
        <v>131</v>
      </c>
      <c r="AU446" s="221" t="s">
        <v>81</v>
      </c>
      <c r="AV446" s="14" t="s">
        <v>81</v>
      </c>
      <c r="AW446" s="14" t="s">
        <v>33</v>
      </c>
      <c r="AX446" s="14" t="s">
        <v>71</v>
      </c>
      <c r="AY446" s="221" t="s">
        <v>124</v>
      </c>
    </row>
    <row r="447" spans="2:51" s="13" customFormat="1" ht="10.199999999999999" hidden="1">
      <c r="B447" s="200"/>
      <c r="C447" s="201"/>
      <c r="D447" s="202" t="s">
        <v>131</v>
      </c>
      <c r="E447" s="203" t="s">
        <v>19</v>
      </c>
      <c r="F447" s="204" t="s">
        <v>407</v>
      </c>
      <c r="G447" s="201"/>
      <c r="H447" s="203" t="s">
        <v>19</v>
      </c>
      <c r="I447" s="205"/>
      <c r="J447" s="201"/>
      <c r="K447" s="201"/>
      <c r="L447" s="206"/>
      <c r="M447" s="207"/>
      <c r="N447" s="208"/>
      <c r="O447" s="208"/>
      <c r="P447" s="208"/>
      <c r="Q447" s="208"/>
      <c r="R447" s="208"/>
      <c r="S447" s="208"/>
      <c r="T447" s="209"/>
      <c r="AT447" s="210" t="s">
        <v>131</v>
      </c>
      <c r="AU447" s="210" t="s">
        <v>81</v>
      </c>
      <c r="AV447" s="13" t="s">
        <v>79</v>
      </c>
      <c r="AW447" s="13" t="s">
        <v>33</v>
      </c>
      <c r="AX447" s="13" t="s">
        <v>71</v>
      </c>
      <c r="AY447" s="210" t="s">
        <v>124</v>
      </c>
    </row>
    <row r="448" spans="2:51" s="14" customFormat="1" ht="10.199999999999999" hidden="1">
      <c r="B448" s="211"/>
      <c r="C448" s="212"/>
      <c r="D448" s="202" t="s">
        <v>131</v>
      </c>
      <c r="E448" s="213" t="s">
        <v>19</v>
      </c>
      <c r="F448" s="214" t="s">
        <v>412</v>
      </c>
      <c r="G448" s="212"/>
      <c r="H448" s="215">
        <v>25.873999999999999</v>
      </c>
      <c r="I448" s="216"/>
      <c r="J448" s="212"/>
      <c r="K448" s="212"/>
      <c r="L448" s="217"/>
      <c r="M448" s="218"/>
      <c r="N448" s="219"/>
      <c r="O448" s="219"/>
      <c r="P448" s="219"/>
      <c r="Q448" s="219"/>
      <c r="R448" s="219"/>
      <c r="S448" s="219"/>
      <c r="T448" s="220"/>
      <c r="AT448" s="221" t="s">
        <v>131</v>
      </c>
      <c r="AU448" s="221" t="s">
        <v>81</v>
      </c>
      <c r="AV448" s="14" t="s">
        <v>81</v>
      </c>
      <c r="AW448" s="14" t="s">
        <v>33</v>
      </c>
      <c r="AX448" s="14" t="s">
        <v>71</v>
      </c>
      <c r="AY448" s="221" t="s">
        <v>124</v>
      </c>
    </row>
    <row r="449" spans="1:65" s="15" customFormat="1" ht="10.199999999999999" hidden="1">
      <c r="B449" s="222"/>
      <c r="C449" s="223"/>
      <c r="D449" s="202" t="s">
        <v>131</v>
      </c>
      <c r="E449" s="224" t="s">
        <v>19</v>
      </c>
      <c r="F449" s="225" t="s">
        <v>140</v>
      </c>
      <c r="G449" s="223"/>
      <c r="H449" s="226">
        <v>361.45000000000005</v>
      </c>
      <c r="I449" s="227"/>
      <c r="J449" s="223"/>
      <c r="K449" s="223"/>
      <c r="L449" s="228"/>
      <c r="M449" s="229"/>
      <c r="N449" s="230"/>
      <c r="O449" s="230"/>
      <c r="P449" s="230"/>
      <c r="Q449" s="230"/>
      <c r="R449" s="230"/>
      <c r="S449" s="230"/>
      <c r="T449" s="231"/>
      <c r="AT449" s="232" t="s">
        <v>131</v>
      </c>
      <c r="AU449" s="232" t="s">
        <v>81</v>
      </c>
      <c r="AV449" s="15" t="s">
        <v>130</v>
      </c>
      <c r="AW449" s="15" t="s">
        <v>33</v>
      </c>
      <c r="AX449" s="15" t="s">
        <v>79</v>
      </c>
      <c r="AY449" s="232" t="s">
        <v>124</v>
      </c>
    </row>
    <row r="450" spans="1:65" s="12" customFormat="1" ht="22.8" customHeight="1">
      <c r="B450" s="171"/>
      <c r="C450" s="172"/>
      <c r="D450" s="173" t="s">
        <v>70</v>
      </c>
      <c r="E450" s="185" t="s">
        <v>413</v>
      </c>
      <c r="F450" s="185" t="s">
        <v>414</v>
      </c>
      <c r="G450" s="172"/>
      <c r="H450" s="172"/>
      <c r="I450" s="175"/>
      <c r="J450" s="186">
        <f>BK450</f>
        <v>0</v>
      </c>
      <c r="K450" s="172"/>
      <c r="L450" s="177"/>
      <c r="M450" s="178"/>
      <c r="N450" s="179"/>
      <c r="O450" s="179"/>
      <c r="P450" s="180">
        <f>SUM(P451:P470)</f>
        <v>0</v>
      </c>
      <c r="Q450" s="179"/>
      <c r="R450" s="180">
        <f>SUM(R451:R470)</f>
        <v>0</v>
      </c>
      <c r="S450" s="179"/>
      <c r="T450" s="181">
        <f>SUM(T451:T470)</f>
        <v>0</v>
      </c>
      <c r="AR450" s="182" t="s">
        <v>79</v>
      </c>
      <c r="AT450" s="183" t="s">
        <v>70</v>
      </c>
      <c r="AU450" s="183" t="s">
        <v>79</v>
      </c>
      <c r="AY450" s="182" t="s">
        <v>124</v>
      </c>
      <c r="BK450" s="184">
        <f>SUM(BK451:BK470)</f>
        <v>0</v>
      </c>
    </row>
    <row r="451" spans="1:65" s="2" customFormat="1" ht="21.75" customHeight="1">
      <c r="A451" s="34"/>
      <c r="B451" s="35"/>
      <c r="C451" s="187" t="s">
        <v>415</v>
      </c>
      <c r="D451" s="187" t="s">
        <v>126</v>
      </c>
      <c r="E451" s="188" t="s">
        <v>416</v>
      </c>
      <c r="F451" s="189" t="s">
        <v>417</v>
      </c>
      <c r="G451" s="190" t="s">
        <v>156</v>
      </c>
      <c r="H451" s="191">
        <v>104.42700000000001</v>
      </c>
      <c r="I451" s="192"/>
      <c r="J451" s="193">
        <f>ROUND(I451*H451,2)</f>
        <v>0</v>
      </c>
      <c r="K451" s="189" t="s">
        <v>19</v>
      </c>
      <c r="L451" s="39"/>
      <c r="M451" s="194" t="s">
        <v>19</v>
      </c>
      <c r="N451" s="195" t="s">
        <v>42</v>
      </c>
      <c r="O451" s="64"/>
      <c r="P451" s="196">
        <f>O451*H451</f>
        <v>0</v>
      </c>
      <c r="Q451" s="196">
        <v>0</v>
      </c>
      <c r="R451" s="196">
        <f>Q451*H451</f>
        <v>0</v>
      </c>
      <c r="S451" s="196">
        <v>0</v>
      </c>
      <c r="T451" s="197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198" t="s">
        <v>130</v>
      </c>
      <c r="AT451" s="198" t="s">
        <v>126</v>
      </c>
      <c r="AU451" s="198" t="s">
        <v>81</v>
      </c>
      <c r="AY451" s="17" t="s">
        <v>124</v>
      </c>
      <c r="BE451" s="199">
        <f>IF(N451="základní",J451,0)</f>
        <v>0</v>
      </c>
      <c r="BF451" s="199">
        <f>IF(N451="snížená",J451,0)</f>
        <v>0</v>
      </c>
      <c r="BG451" s="199">
        <f>IF(N451="zákl. přenesená",J451,0)</f>
        <v>0</v>
      </c>
      <c r="BH451" s="199">
        <f>IF(N451="sníž. přenesená",J451,0)</f>
        <v>0</v>
      </c>
      <c r="BI451" s="199">
        <f>IF(N451="nulová",J451,0)</f>
        <v>0</v>
      </c>
      <c r="BJ451" s="17" t="s">
        <v>79</v>
      </c>
      <c r="BK451" s="199">
        <f>ROUND(I451*H451,2)</f>
        <v>0</v>
      </c>
      <c r="BL451" s="17" t="s">
        <v>130</v>
      </c>
      <c r="BM451" s="198" t="s">
        <v>418</v>
      </c>
    </row>
    <row r="452" spans="1:65" s="2" customFormat="1" ht="21.75" customHeight="1">
      <c r="A452" s="34"/>
      <c r="B452" s="35"/>
      <c r="C452" s="187" t="s">
        <v>264</v>
      </c>
      <c r="D452" s="187" t="s">
        <v>126</v>
      </c>
      <c r="E452" s="188" t="s">
        <v>419</v>
      </c>
      <c r="F452" s="189" t="s">
        <v>420</v>
      </c>
      <c r="G452" s="190" t="s">
        <v>156</v>
      </c>
      <c r="H452" s="191">
        <v>104.42700000000001</v>
      </c>
      <c r="I452" s="192"/>
      <c r="J452" s="193">
        <f>ROUND(I452*H452,2)</f>
        <v>0</v>
      </c>
      <c r="K452" s="189" t="s">
        <v>19</v>
      </c>
      <c r="L452" s="39"/>
      <c r="M452" s="194" t="s">
        <v>19</v>
      </c>
      <c r="N452" s="195" t="s">
        <v>42</v>
      </c>
      <c r="O452" s="64"/>
      <c r="P452" s="196">
        <f>O452*H452</f>
        <v>0</v>
      </c>
      <c r="Q452" s="196">
        <v>0</v>
      </c>
      <c r="R452" s="196">
        <f>Q452*H452</f>
        <v>0</v>
      </c>
      <c r="S452" s="196">
        <v>0</v>
      </c>
      <c r="T452" s="197">
        <f>S452*H452</f>
        <v>0</v>
      </c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R452" s="198" t="s">
        <v>130</v>
      </c>
      <c r="AT452" s="198" t="s">
        <v>126</v>
      </c>
      <c r="AU452" s="198" t="s">
        <v>81</v>
      </c>
      <c r="AY452" s="17" t="s">
        <v>124</v>
      </c>
      <c r="BE452" s="199">
        <f>IF(N452="základní",J452,0)</f>
        <v>0</v>
      </c>
      <c r="BF452" s="199">
        <f>IF(N452="snížená",J452,0)</f>
        <v>0</v>
      </c>
      <c r="BG452" s="199">
        <f>IF(N452="zákl. přenesená",J452,0)</f>
        <v>0</v>
      </c>
      <c r="BH452" s="199">
        <f>IF(N452="sníž. přenesená",J452,0)</f>
        <v>0</v>
      </c>
      <c r="BI452" s="199">
        <f>IF(N452="nulová",J452,0)</f>
        <v>0</v>
      </c>
      <c r="BJ452" s="17" t="s">
        <v>79</v>
      </c>
      <c r="BK452" s="199">
        <f>ROUND(I452*H452,2)</f>
        <v>0</v>
      </c>
      <c r="BL452" s="17" t="s">
        <v>130</v>
      </c>
      <c r="BM452" s="198" t="s">
        <v>421</v>
      </c>
    </row>
    <row r="453" spans="1:65" s="2" customFormat="1" ht="21.75" customHeight="1">
      <c r="A453" s="34"/>
      <c r="B453" s="35"/>
      <c r="C453" s="187" t="s">
        <v>422</v>
      </c>
      <c r="D453" s="187" t="s">
        <v>126</v>
      </c>
      <c r="E453" s="188" t="s">
        <v>423</v>
      </c>
      <c r="F453" s="189" t="s">
        <v>424</v>
      </c>
      <c r="G453" s="190" t="s">
        <v>156</v>
      </c>
      <c r="H453" s="191">
        <v>939.84299999999996</v>
      </c>
      <c r="I453" s="192"/>
      <c r="J453" s="193">
        <f>ROUND(I453*H453,2)</f>
        <v>0</v>
      </c>
      <c r="K453" s="189" t="s">
        <v>19</v>
      </c>
      <c r="L453" s="39"/>
      <c r="M453" s="194" t="s">
        <v>19</v>
      </c>
      <c r="N453" s="195" t="s">
        <v>42</v>
      </c>
      <c r="O453" s="64"/>
      <c r="P453" s="196">
        <f>O453*H453</f>
        <v>0</v>
      </c>
      <c r="Q453" s="196">
        <v>0</v>
      </c>
      <c r="R453" s="196">
        <f>Q453*H453</f>
        <v>0</v>
      </c>
      <c r="S453" s="196">
        <v>0</v>
      </c>
      <c r="T453" s="197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98" t="s">
        <v>130</v>
      </c>
      <c r="AT453" s="198" t="s">
        <v>126</v>
      </c>
      <c r="AU453" s="198" t="s">
        <v>81</v>
      </c>
      <c r="AY453" s="17" t="s">
        <v>124</v>
      </c>
      <c r="BE453" s="199">
        <f>IF(N453="základní",J453,0)</f>
        <v>0</v>
      </c>
      <c r="BF453" s="199">
        <f>IF(N453="snížená",J453,0)</f>
        <v>0</v>
      </c>
      <c r="BG453" s="199">
        <f>IF(N453="zákl. přenesená",J453,0)</f>
        <v>0</v>
      </c>
      <c r="BH453" s="199">
        <f>IF(N453="sníž. přenesená",J453,0)</f>
        <v>0</v>
      </c>
      <c r="BI453" s="199">
        <f>IF(N453="nulová",J453,0)</f>
        <v>0</v>
      </c>
      <c r="BJ453" s="17" t="s">
        <v>79</v>
      </c>
      <c r="BK453" s="199">
        <f>ROUND(I453*H453,2)</f>
        <v>0</v>
      </c>
      <c r="BL453" s="17" t="s">
        <v>130</v>
      </c>
      <c r="BM453" s="198" t="s">
        <v>425</v>
      </c>
    </row>
    <row r="454" spans="1:65" s="14" customFormat="1" ht="10.199999999999999" hidden="1">
      <c r="B454" s="211"/>
      <c r="C454" s="212"/>
      <c r="D454" s="202" t="s">
        <v>131</v>
      </c>
      <c r="E454" s="213" t="s">
        <v>19</v>
      </c>
      <c r="F454" s="214" t="s">
        <v>426</v>
      </c>
      <c r="G454" s="212"/>
      <c r="H454" s="215">
        <v>939.84299999999996</v>
      </c>
      <c r="I454" s="216"/>
      <c r="J454" s="212"/>
      <c r="K454" s="212"/>
      <c r="L454" s="217"/>
      <c r="M454" s="218"/>
      <c r="N454" s="219"/>
      <c r="O454" s="219"/>
      <c r="P454" s="219"/>
      <c r="Q454" s="219"/>
      <c r="R454" s="219"/>
      <c r="S454" s="219"/>
      <c r="T454" s="220"/>
      <c r="AT454" s="221" t="s">
        <v>131</v>
      </c>
      <c r="AU454" s="221" t="s">
        <v>81</v>
      </c>
      <c r="AV454" s="14" t="s">
        <v>81</v>
      </c>
      <c r="AW454" s="14" t="s">
        <v>33</v>
      </c>
      <c r="AX454" s="14" t="s">
        <v>71</v>
      </c>
      <c r="AY454" s="221" t="s">
        <v>124</v>
      </c>
    </row>
    <row r="455" spans="1:65" s="15" customFormat="1" ht="10.199999999999999" hidden="1">
      <c r="B455" s="222"/>
      <c r="C455" s="223"/>
      <c r="D455" s="202" t="s">
        <v>131</v>
      </c>
      <c r="E455" s="224" t="s">
        <v>19</v>
      </c>
      <c r="F455" s="225" t="s">
        <v>140</v>
      </c>
      <c r="G455" s="223"/>
      <c r="H455" s="226">
        <v>939.84299999999996</v>
      </c>
      <c r="I455" s="227"/>
      <c r="J455" s="223"/>
      <c r="K455" s="223"/>
      <c r="L455" s="228"/>
      <c r="M455" s="229"/>
      <c r="N455" s="230"/>
      <c r="O455" s="230"/>
      <c r="P455" s="230"/>
      <c r="Q455" s="230"/>
      <c r="R455" s="230"/>
      <c r="S455" s="230"/>
      <c r="T455" s="231"/>
      <c r="AT455" s="232" t="s">
        <v>131</v>
      </c>
      <c r="AU455" s="232" t="s">
        <v>81</v>
      </c>
      <c r="AV455" s="15" t="s">
        <v>130</v>
      </c>
      <c r="AW455" s="15" t="s">
        <v>33</v>
      </c>
      <c r="AX455" s="15" t="s">
        <v>79</v>
      </c>
      <c r="AY455" s="232" t="s">
        <v>124</v>
      </c>
    </row>
    <row r="456" spans="1:65" s="2" customFormat="1" ht="21.75" customHeight="1">
      <c r="A456" s="34"/>
      <c r="B456" s="35"/>
      <c r="C456" s="187" t="s">
        <v>269</v>
      </c>
      <c r="D456" s="187" t="s">
        <v>126</v>
      </c>
      <c r="E456" s="188" t="s">
        <v>427</v>
      </c>
      <c r="F456" s="189" t="s">
        <v>428</v>
      </c>
      <c r="G456" s="190" t="s">
        <v>156</v>
      </c>
      <c r="H456" s="191">
        <v>5.6420000000000003</v>
      </c>
      <c r="I456" s="192"/>
      <c r="J456" s="193">
        <f>ROUND(I456*H456,2)</f>
        <v>0</v>
      </c>
      <c r="K456" s="189" t="s">
        <v>19</v>
      </c>
      <c r="L456" s="39"/>
      <c r="M456" s="194" t="s">
        <v>19</v>
      </c>
      <c r="N456" s="195" t="s">
        <v>42</v>
      </c>
      <c r="O456" s="64"/>
      <c r="P456" s="196">
        <f>O456*H456</f>
        <v>0</v>
      </c>
      <c r="Q456" s="196">
        <v>0</v>
      </c>
      <c r="R456" s="196">
        <f>Q456*H456</f>
        <v>0</v>
      </c>
      <c r="S456" s="196">
        <v>0</v>
      </c>
      <c r="T456" s="197">
        <f>S456*H456</f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198" t="s">
        <v>130</v>
      </c>
      <c r="AT456" s="198" t="s">
        <v>126</v>
      </c>
      <c r="AU456" s="198" t="s">
        <v>81</v>
      </c>
      <c r="AY456" s="17" t="s">
        <v>124</v>
      </c>
      <c r="BE456" s="199">
        <f>IF(N456="základní",J456,0)</f>
        <v>0</v>
      </c>
      <c r="BF456" s="199">
        <f>IF(N456="snížená",J456,0)</f>
        <v>0</v>
      </c>
      <c r="BG456" s="199">
        <f>IF(N456="zákl. přenesená",J456,0)</f>
        <v>0</v>
      </c>
      <c r="BH456" s="199">
        <f>IF(N456="sníž. přenesená",J456,0)</f>
        <v>0</v>
      </c>
      <c r="BI456" s="199">
        <f>IF(N456="nulová",J456,0)</f>
        <v>0</v>
      </c>
      <c r="BJ456" s="17" t="s">
        <v>79</v>
      </c>
      <c r="BK456" s="199">
        <f>ROUND(I456*H456,2)</f>
        <v>0</v>
      </c>
      <c r="BL456" s="17" t="s">
        <v>130</v>
      </c>
      <c r="BM456" s="198" t="s">
        <v>429</v>
      </c>
    </row>
    <row r="457" spans="1:65" s="14" customFormat="1" ht="10.199999999999999" hidden="1">
      <c r="B457" s="211"/>
      <c r="C457" s="212"/>
      <c r="D457" s="202" t="s">
        <v>131</v>
      </c>
      <c r="E457" s="213" t="s">
        <v>19</v>
      </c>
      <c r="F457" s="214" t="s">
        <v>430</v>
      </c>
      <c r="G457" s="212"/>
      <c r="H457" s="215">
        <v>5.6420000000000003</v>
      </c>
      <c r="I457" s="216"/>
      <c r="J457" s="212"/>
      <c r="K457" s="212"/>
      <c r="L457" s="217"/>
      <c r="M457" s="218"/>
      <c r="N457" s="219"/>
      <c r="O457" s="219"/>
      <c r="P457" s="219"/>
      <c r="Q457" s="219"/>
      <c r="R457" s="219"/>
      <c r="S457" s="219"/>
      <c r="T457" s="220"/>
      <c r="AT457" s="221" t="s">
        <v>131</v>
      </c>
      <c r="AU457" s="221" t="s">
        <v>81</v>
      </c>
      <c r="AV457" s="14" t="s">
        <v>81</v>
      </c>
      <c r="AW457" s="14" t="s">
        <v>33</v>
      </c>
      <c r="AX457" s="14" t="s">
        <v>71</v>
      </c>
      <c r="AY457" s="221" t="s">
        <v>124</v>
      </c>
    </row>
    <row r="458" spans="1:65" s="15" customFormat="1" ht="10.199999999999999" hidden="1">
      <c r="B458" s="222"/>
      <c r="C458" s="223"/>
      <c r="D458" s="202" t="s">
        <v>131</v>
      </c>
      <c r="E458" s="224" t="s">
        <v>19</v>
      </c>
      <c r="F458" s="225" t="s">
        <v>140</v>
      </c>
      <c r="G458" s="223"/>
      <c r="H458" s="226">
        <v>5.6420000000000003</v>
      </c>
      <c r="I458" s="227"/>
      <c r="J458" s="223"/>
      <c r="K458" s="223"/>
      <c r="L458" s="228"/>
      <c r="M458" s="229"/>
      <c r="N458" s="230"/>
      <c r="O458" s="230"/>
      <c r="P458" s="230"/>
      <c r="Q458" s="230"/>
      <c r="R458" s="230"/>
      <c r="S458" s="230"/>
      <c r="T458" s="231"/>
      <c r="AT458" s="232" t="s">
        <v>131</v>
      </c>
      <c r="AU458" s="232" t="s">
        <v>81</v>
      </c>
      <c r="AV458" s="15" t="s">
        <v>130</v>
      </c>
      <c r="AW458" s="15" t="s">
        <v>33</v>
      </c>
      <c r="AX458" s="15" t="s">
        <v>79</v>
      </c>
      <c r="AY458" s="232" t="s">
        <v>124</v>
      </c>
    </row>
    <row r="459" spans="1:65" s="2" customFormat="1" ht="21.75" customHeight="1">
      <c r="A459" s="34"/>
      <c r="B459" s="35"/>
      <c r="C459" s="187" t="s">
        <v>431</v>
      </c>
      <c r="D459" s="187" t="s">
        <v>126</v>
      </c>
      <c r="E459" s="188" t="s">
        <v>432</v>
      </c>
      <c r="F459" s="189" t="s">
        <v>433</v>
      </c>
      <c r="G459" s="190" t="s">
        <v>156</v>
      </c>
      <c r="H459" s="191">
        <v>81.992000000000004</v>
      </c>
      <c r="I459" s="192"/>
      <c r="J459" s="193">
        <f>ROUND(I459*H459,2)</f>
        <v>0</v>
      </c>
      <c r="K459" s="189" t="s">
        <v>19</v>
      </c>
      <c r="L459" s="39"/>
      <c r="M459" s="194" t="s">
        <v>19</v>
      </c>
      <c r="N459" s="195" t="s">
        <v>42</v>
      </c>
      <c r="O459" s="64"/>
      <c r="P459" s="196">
        <f>O459*H459</f>
        <v>0</v>
      </c>
      <c r="Q459" s="196">
        <v>0</v>
      </c>
      <c r="R459" s="196">
        <f>Q459*H459</f>
        <v>0</v>
      </c>
      <c r="S459" s="196">
        <v>0</v>
      </c>
      <c r="T459" s="197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98" t="s">
        <v>130</v>
      </c>
      <c r="AT459" s="198" t="s">
        <v>126</v>
      </c>
      <c r="AU459" s="198" t="s">
        <v>81</v>
      </c>
      <c r="AY459" s="17" t="s">
        <v>124</v>
      </c>
      <c r="BE459" s="199">
        <f>IF(N459="základní",J459,0)</f>
        <v>0</v>
      </c>
      <c r="BF459" s="199">
        <f>IF(N459="snížená",J459,0)</f>
        <v>0</v>
      </c>
      <c r="BG459" s="199">
        <f>IF(N459="zákl. přenesená",J459,0)</f>
        <v>0</v>
      </c>
      <c r="BH459" s="199">
        <f>IF(N459="sníž. přenesená",J459,0)</f>
        <v>0</v>
      </c>
      <c r="BI459" s="199">
        <f>IF(N459="nulová",J459,0)</f>
        <v>0</v>
      </c>
      <c r="BJ459" s="17" t="s">
        <v>79</v>
      </c>
      <c r="BK459" s="199">
        <f>ROUND(I459*H459,2)</f>
        <v>0</v>
      </c>
      <c r="BL459" s="17" t="s">
        <v>130</v>
      </c>
      <c r="BM459" s="198" t="s">
        <v>434</v>
      </c>
    </row>
    <row r="460" spans="1:65" s="14" customFormat="1" ht="10.199999999999999" hidden="1">
      <c r="B460" s="211"/>
      <c r="C460" s="212"/>
      <c r="D460" s="202" t="s">
        <v>131</v>
      </c>
      <c r="E460" s="213" t="s">
        <v>19</v>
      </c>
      <c r="F460" s="214" t="s">
        <v>435</v>
      </c>
      <c r="G460" s="212"/>
      <c r="H460" s="215">
        <v>81.992000000000004</v>
      </c>
      <c r="I460" s="216"/>
      <c r="J460" s="212"/>
      <c r="K460" s="212"/>
      <c r="L460" s="217"/>
      <c r="M460" s="218"/>
      <c r="N460" s="219"/>
      <c r="O460" s="219"/>
      <c r="P460" s="219"/>
      <c r="Q460" s="219"/>
      <c r="R460" s="219"/>
      <c r="S460" s="219"/>
      <c r="T460" s="220"/>
      <c r="AT460" s="221" t="s">
        <v>131</v>
      </c>
      <c r="AU460" s="221" t="s">
        <v>81</v>
      </c>
      <c r="AV460" s="14" t="s">
        <v>81</v>
      </c>
      <c r="AW460" s="14" t="s">
        <v>33</v>
      </c>
      <c r="AX460" s="14" t="s">
        <v>71</v>
      </c>
      <c r="AY460" s="221" t="s">
        <v>124</v>
      </c>
    </row>
    <row r="461" spans="1:65" s="15" customFormat="1" ht="10.199999999999999" hidden="1">
      <c r="B461" s="222"/>
      <c r="C461" s="223"/>
      <c r="D461" s="202" t="s">
        <v>131</v>
      </c>
      <c r="E461" s="224" t="s">
        <v>19</v>
      </c>
      <c r="F461" s="225" t="s">
        <v>140</v>
      </c>
      <c r="G461" s="223"/>
      <c r="H461" s="226">
        <v>81.992000000000004</v>
      </c>
      <c r="I461" s="227"/>
      <c r="J461" s="223"/>
      <c r="K461" s="223"/>
      <c r="L461" s="228"/>
      <c r="M461" s="229"/>
      <c r="N461" s="230"/>
      <c r="O461" s="230"/>
      <c r="P461" s="230"/>
      <c r="Q461" s="230"/>
      <c r="R461" s="230"/>
      <c r="S461" s="230"/>
      <c r="T461" s="231"/>
      <c r="AT461" s="232" t="s">
        <v>131</v>
      </c>
      <c r="AU461" s="232" t="s">
        <v>81</v>
      </c>
      <c r="AV461" s="15" t="s">
        <v>130</v>
      </c>
      <c r="AW461" s="15" t="s">
        <v>33</v>
      </c>
      <c r="AX461" s="15" t="s">
        <v>79</v>
      </c>
      <c r="AY461" s="232" t="s">
        <v>124</v>
      </c>
    </row>
    <row r="462" spans="1:65" s="2" customFormat="1" ht="21.75" customHeight="1">
      <c r="A462" s="34"/>
      <c r="B462" s="35"/>
      <c r="C462" s="187" t="s">
        <v>274</v>
      </c>
      <c r="D462" s="187" t="s">
        <v>126</v>
      </c>
      <c r="E462" s="188" t="s">
        <v>436</v>
      </c>
      <c r="F462" s="189" t="s">
        <v>437</v>
      </c>
      <c r="G462" s="190" t="s">
        <v>156</v>
      </c>
      <c r="H462" s="191">
        <v>11.432</v>
      </c>
      <c r="I462" s="192"/>
      <c r="J462" s="193">
        <f>ROUND(I462*H462,2)</f>
        <v>0</v>
      </c>
      <c r="K462" s="189" t="s">
        <v>19</v>
      </c>
      <c r="L462" s="39"/>
      <c r="M462" s="194" t="s">
        <v>19</v>
      </c>
      <c r="N462" s="195" t="s">
        <v>42</v>
      </c>
      <c r="O462" s="64"/>
      <c r="P462" s="196">
        <f>O462*H462</f>
        <v>0</v>
      </c>
      <c r="Q462" s="196">
        <v>0</v>
      </c>
      <c r="R462" s="196">
        <f>Q462*H462</f>
        <v>0</v>
      </c>
      <c r="S462" s="196">
        <v>0</v>
      </c>
      <c r="T462" s="197">
        <f>S462*H462</f>
        <v>0</v>
      </c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R462" s="198" t="s">
        <v>130</v>
      </c>
      <c r="AT462" s="198" t="s">
        <v>126</v>
      </c>
      <c r="AU462" s="198" t="s">
        <v>81</v>
      </c>
      <c r="AY462" s="17" t="s">
        <v>124</v>
      </c>
      <c r="BE462" s="199">
        <f>IF(N462="základní",J462,0)</f>
        <v>0</v>
      </c>
      <c r="BF462" s="199">
        <f>IF(N462="snížená",J462,0)</f>
        <v>0</v>
      </c>
      <c r="BG462" s="199">
        <f>IF(N462="zákl. přenesená",J462,0)</f>
        <v>0</v>
      </c>
      <c r="BH462" s="199">
        <f>IF(N462="sníž. přenesená",J462,0)</f>
        <v>0</v>
      </c>
      <c r="BI462" s="199">
        <f>IF(N462="nulová",J462,0)</f>
        <v>0</v>
      </c>
      <c r="BJ462" s="17" t="s">
        <v>79</v>
      </c>
      <c r="BK462" s="199">
        <f>ROUND(I462*H462,2)</f>
        <v>0</v>
      </c>
      <c r="BL462" s="17" t="s">
        <v>130</v>
      </c>
      <c r="BM462" s="198" t="s">
        <v>438</v>
      </c>
    </row>
    <row r="463" spans="1:65" s="14" customFormat="1" ht="10.199999999999999" hidden="1">
      <c r="B463" s="211"/>
      <c r="C463" s="212"/>
      <c r="D463" s="202" t="s">
        <v>131</v>
      </c>
      <c r="E463" s="213" t="s">
        <v>19</v>
      </c>
      <c r="F463" s="214" t="s">
        <v>439</v>
      </c>
      <c r="G463" s="212"/>
      <c r="H463" s="215">
        <v>11.432</v>
      </c>
      <c r="I463" s="216"/>
      <c r="J463" s="212"/>
      <c r="K463" s="212"/>
      <c r="L463" s="217"/>
      <c r="M463" s="218"/>
      <c r="N463" s="219"/>
      <c r="O463" s="219"/>
      <c r="P463" s="219"/>
      <c r="Q463" s="219"/>
      <c r="R463" s="219"/>
      <c r="S463" s="219"/>
      <c r="T463" s="220"/>
      <c r="AT463" s="221" t="s">
        <v>131</v>
      </c>
      <c r="AU463" s="221" t="s">
        <v>81</v>
      </c>
      <c r="AV463" s="14" t="s">
        <v>81</v>
      </c>
      <c r="AW463" s="14" t="s">
        <v>33</v>
      </c>
      <c r="AX463" s="14" t="s">
        <v>71</v>
      </c>
      <c r="AY463" s="221" t="s">
        <v>124</v>
      </c>
    </row>
    <row r="464" spans="1:65" s="15" customFormat="1" ht="10.199999999999999" hidden="1">
      <c r="B464" s="222"/>
      <c r="C464" s="223"/>
      <c r="D464" s="202" t="s">
        <v>131</v>
      </c>
      <c r="E464" s="224" t="s">
        <v>19</v>
      </c>
      <c r="F464" s="225" t="s">
        <v>140</v>
      </c>
      <c r="G464" s="223"/>
      <c r="H464" s="226">
        <v>11.432</v>
      </c>
      <c r="I464" s="227"/>
      <c r="J464" s="223"/>
      <c r="K464" s="223"/>
      <c r="L464" s="228"/>
      <c r="M464" s="229"/>
      <c r="N464" s="230"/>
      <c r="O464" s="230"/>
      <c r="P464" s="230"/>
      <c r="Q464" s="230"/>
      <c r="R464" s="230"/>
      <c r="S464" s="230"/>
      <c r="T464" s="231"/>
      <c r="AT464" s="232" t="s">
        <v>131</v>
      </c>
      <c r="AU464" s="232" t="s">
        <v>81</v>
      </c>
      <c r="AV464" s="15" t="s">
        <v>130</v>
      </c>
      <c r="AW464" s="15" t="s">
        <v>33</v>
      </c>
      <c r="AX464" s="15" t="s">
        <v>79</v>
      </c>
      <c r="AY464" s="232" t="s">
        <v>124</v>
      </c>
    </row>
    <row r="465" spans="1:65" s="2" customFormat="1" ht="21.75" customHeight="1">
      <c r="A465" s="34"/>
      <c r="B465" s="35"/>
      <c r="C465" s="187" t="s">
        <v>440</v>
      </c>
      <c r="D465" s="187" t="s">
        <v>126</v>
      </c>
      <c r="E465" s="188" t="s">
        <v>441</v>
      </c>
      <c r="F465" s="189" t="s">
        <v>442</v>
      </c>
      <c r="G465" s="190" t="s">
        <v>156</v>
      </c>
      <c r="H465" s="191">
        <v>0.22</v>
      </c>
      <c r="I465" s="192"/>
      <c r="J465" s="193">
        <f>ROUND(I465*H465,2)</f>
        <v>0</v>
      </c>
      <c r="K465" s="189" t="s">
        <v>19</v>
      </c>
      <c r="L465" s="39"/>
      <c r="M465" s="194" t="s">
        <v>19</v>
      </c>
      <c r="N465" s="195" t="s">
        <v>42</v>
      </c>
      <c r="O465" s="64"/>
      <c r="P465" s="196">
        <f>O465*H465</f>
        <v>0</v>
      </c>
      <c r="Q465" s="196">
        <v>0</v>
      </c>
      <c r="R465" s="196">
        <f>Q465*H465</f>
        <v>0</v>
      </c>
      <c r="S465" s="196">
        <v>0</v>
      </c>
      <c r="T465" s="197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98" t="s">
        <v>130</v>
      </c>
      <c r="AT465" s="198" t="s">
        <v>126</v>
      </c>
      <c r="AU465" s="198" t="s">
        <v>81</v>
      </c>
      <c r="AY465" s="17" t="s">
        <v>124</v>
      </c>
      <c r="BE465" s="199">
        <f>IF(N465="základní",J465,0)</f>
        <v>0</v>
      </c>
      <c r="BF465" s="199">
        <f>IF(N465="snížená",J465,0)</f>
        <v>0</v>
      </c>
      <c r="BG465" s="199">
        <f>IF(N465="zákl. přenesená",J465,0)</f>
        <v>0</v>
      </c>
      <c r="BH465" s="199">
        <f>IF(N465="sníž. přenesená",J465,0)</f>
        <v>0</v>
      </c>
      <c r="BI465" s="199">
        <f>IF(N465="nulová",J465,0)</f>
        <v>0</v>
      </c>
      <c r="BJ465" s="17" t="s">
        <v>79</v>
      </c>
      <c r="BK465" s="199">
        <f>ROUND(I465*H465,2)</f>
        <v>0</v>
      </c>
      <c r="BL465" s="17" t="s">
        <v>130</v>
      </c>
      <c r="BM465" s="198" t="s">
        <v>443</v>
      </c>
    </row>
    <row r="466" spans="1:65" s="14" customFormat="1" ht="12" hidden="1" customHeight="1">
      <c r="B466" s="211"/>
      <c r="C466" s="212"/>
      <c r="D466" s="202" t="s">
        <v>131</v>
      </c>
      <c r="E466" s="213" t="s">
        <v>19</v>
      </c>
      <c r="F466" s="214" t="s">
        <v>444</v>
      </c>
      <c r="G466" s="212"/>
      <c r="H466" s="215">
        <v>0.22</v>
      </c>
      <c r="I466" s="216"/>
      <c r="J466" s="212"/>
      <c r="K466" s="212"/>
      <c r="L466" s="217"/>
      <c r="M466" s="218"/>
      <c r="N466" s="219"/>
      <c r="O466" s="219"/>
      <c r="P466" s="219"/>
      <c r="Q466" s="219"/>
      <c r="R466" s="219"/>
      <c r="S466" s="219"/>
      <c r="T466" s="220"/>
      <c r="AT466" s="221" t="s">
        <v>131</v>
      </c>
      <c r="AU466" s="221" t="s">
        <v>81</v>
      </c>
      <c r="AV466" s="14" t="s">
        <v>81</v>
      </c>
      <c r="AW466" s="14" t="s">
        <v>33</v>
      </c>
      <c r="AX466" s="14" t="s">
        <v>71</v>
      </c>
      <c r="AY466" s="221" t="s">
        <v>124</v>
      </c>
    </row>
    <row r="467" spans="1:65" s="15" customFormat="1" ht="10.199999999999999" hidden="1">
      <c r="B467" s="222"/>
      <c r="C467" s="223"/>
      <c r="D467" s="202" t="s">
        <v>131</v>
      </c>
      <c r="E467" s="224" t="s">
        <v>19</v>
      </c>
      <c r="F467" s="225" t="s">
        <v>140</v>
      </c>
      <c r="G467" s="223"/>
      <c r="H467" s="226">
        <v>0.22</v>
      </c>
      <c r="I467" s="227"/>
      <c r="J467" s="223"/>
      <c r="K467" s="223"/>
      <c r="L467" s="228"/>
      <c r="M467" s="229"/>
      <c r="N467" s="230"/>
      <c r="O467" s="230"/>
      <c r="P467" s="230"/>
      <c r="Q467" s="230"/>
      <c r="R467" s="230"/>
      <c r="S467" s="230"/>
      <c r="T467" s="231"/>
      <c r="AT467" s="232" t="s">
        <v>131</v>
      </c>
      <c r="AU467" s="232" t="s">
        <v>81</v>
      </c>
      <c r="AV467" s="15" t="s">
        <v>130</v>
      </c>
      <c r="AW467" s="15" t="s">
        <v>33</v>
      </c>
      <c r="AX467" s="15" t="s">
        <v>79</v>
      </c>
      <c r="AY467" s="232" t="s">
        <v>124</v>
      </c>
    </row>
    <row r="468" spans="1:65" s="2" customFormat="1" ht="16.5" customHeight="1">
      <c r="A468" s="34"/>
      <c r="B468" s="35"/>
      <c r="C468" s="187" t="s">
        <v>287</v>
      </c>
      <c r="D468" s="187" t="s">
        <v>126</v>
      </c>
      <c r="E468" s="188" t="s">
        <v>445</v>
      </c>
      <c r="F468" s="189" t="s">
        <v>446</v>
      </c>
      <c r="G468" s="190" t="s">
        <v>156</v>
      </c>
      <c r="H468" s="191">
        <v>5.14</v>
      </c>
      <c r="I468" s="192"/>
      <c r="J468" s="193">
        <f>ROUND(I468*H468,2)</f>
        <v>0</v>
      </c>
      <c r="K468" s="189" t="s">
        <v>19</v>
      </c>
      <c r="L468" s="39"/>
      <c r="M468" s="194" t="s">
        <v>19</v>
      </c>
      <c r="N468" s="195" t="s">
        <v>42</v>
      </c>
      <c r="O468" s="64"/>
      <c r="P468" s="196">
        <f>O468*H468</f>
        <v>0</v>
      </c>
      <c r="Q468" s="196">
        <v>0</v>
      </c>
      <c r="R468" s="196">
        <f>Q468*H468</f>
        <v>0</v>
      </c>
      <c r="S468" s="196">
        <v>0</v>
      </c>
      <c r="T468" s="197">
        <f>S468*H468</f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198" t="s">
        <v>130</v>
      </c>
      <c r="AT468" s="198" t="s">
        <v>126</v>
      </c>
      <c r="AU468" s="198" t="s">
        <v>81</v>
      </c>
      <c r="AY468" s="17" t="s">
        <v>124</v>
      </c>
      <c r="BE468" s="199">
        <f>IF(N468="základní",J468,0)</f>
        <v>0</v>
      </c>
      <c r="BF468" s="199">
        <f>IF(N468="snížená",J468,0)</f>
        <v>0</v>
      </c>
      <c r="BG468" s="199">
        <f>IF(N468="zákl. přenesená",J468,0)</f>
        <v>0</v>
      </c>
      <c r="BH468" s="199">
        <f>IF(N468="sníž. přenesená",J468,0)</f>
        <v>0</v>
      </c>
      <c r="BI468" s="199">
        <f>IF(N468="nulová",J468,0)</f>
        <v>0</v>
      </c>
      <c r="BJ468" s="17" t="s">
        <v>79</v>
      </c>
      <c r="BK468" s="199">
        <f>ROUND(I468*H468,2)</f>
        <v>0</v>
      </c>
      <c r="BL468" s="17" t="s">
        <v>130</v>
      </c>
      <c r="BM468" s="198" t="s">
        <v>447</v>
      </c>
    </row>
    <row r="469" spans="1:65" s="14" customFormat="1" ht="10.199999999999999" hidden="1">
      <c r="B469" s="211"/>
      <c r="C469" s="212"/>
      <c r="D469" s="202" t="s">
        <v>131</v>
      </c>
      <c r="E469" s="213" t="s">
        <v>19</v>
      </c>
      <c r="F469" s="214" t="s">
        <v>448</v>
      </c>
      <c r="G469" s="212"/>
      <c r="H469" s="215">
        <v>5.14</v>
      </c>
      <c r="I469" s="216"/>
      <c r="J469" s="212"/>
      <c r="K469" s="212"/>
      <c r="L469" s="217"/>
      <c r="M469" s="218"/>
      <c r="N469" s="219"/>
      <c r="O469" s="219"/>
      <c r="P469" s="219"/>
      <c r="Q469" s="219"/>
      <c r="R469" s="219"/>
      <c r="S469" s="219"/>
      <c r="T469" s="220"/>
      <c r="AT469" s="221" t="s">
        <v>131</v>
      </c>
      <c r="AU469" s="221" t="s">
        <v>81</v>
      </c>
      <c r="AV469" s="14" t="s">
        <v>81</v>
      </c>
      <c r="AW469" s="14" t="s">
        <v>33</v>
      </c>
      <c r="AX469" s="14" t="s">
        <v>71</v>
      </c>
      <c r="AY469" s="221" t="s">
        <v>124</v>
      </c>
    </row>
    <row r="470" spans="1:65" s="15" customFormat="1" ht="10.199999999999999" hidden="1">
      <c r="B470" s="222"/>
      <c r="C470" s="223"/>
      <c r="D470" s="202" t="s">
        <v>131</v>
      </c>
      <c r="E470" s="224" t="s">
        <v>19</v>
      </c>
      <c r="F470" s="225" t="s">
        <v>140</v>
      </c>
      <c r="G470" s="223"/>
      <c r="H470" s="226">
        <v>5.14</v>
      </c>
      <c r="I470" s="227"/>
      <c r="J470" s="223"/>
      <c r="K470" s="223"/>
      <c r="L470" s="228"/>
      <c r="M470" s="229"/>
      <c r="N470" s="230"/>
      <c r="O470" s="230"/>
      <c r="P470" s="230"/>
      <c r="Q470" s="230"/>
      <c r="R470" s="230"/>
      <c r="S470" s="230"/>
      <c r="T470" s="231"/>
      <c r="AT470" s="232" t="s">
        <v>131</v>
      </c>
      <c r="AU470" s="232" t="s">
        <v>81</v>
      </c>
      <c r="AV470" s="15" t="s">
        <v>130</v>
      </c>
      <c r="AW470" s="15" t="s">
        <v>33</v>
      </c>
      <c r="AX470" s="15" t="s">
        <v>79</v>
      </c>
      <c r="AY470" s="232" t="s">
        <v>124</v>
      </c>
    </row>
    <row r="471" spans="1:65" s="12" customFormat="1" ht="22.8" customHeight="1">
      <c r="B471" s="171"/>
      <c r="C471" s="172"/>
      <c r="D471" s="173" t="s">
        <v>70</v>
      </c>
      <c r="E471" s="185" t="s">
        <v>449</v>
      </c>
      <c r="F471" s="185" t="s">
        <v>450</v>
      </c>
      <c r="G471" s="172"/>
      <c r="H471" s="172"/>
      <c r="I471" s="175"/>
      <c r="J471" s="186">
        <f>BK471</f>
        <v>0</v>
      </c>
      <c r="K471" s="172"/>
      <c r="L471" s="177"/>
      <c r="M471" s="178"/>
      <c r="N471" s="179"/>
      <c r="O471" s="179"/>
      <c r="P471" s="180">
        <f>P472</f>
        <v>0</v>
      </c>
      <c r="Q471" s="179"/>
      <c r="R471" s="180">
        <f>R472</f>
        <v>0</v>
      </c>
      <c r="S471" s="179"/>
      <c r="T471" s="181">
        <f>T472</f>
        <v>0</v>
      </c>
      <c r="AR471" s="182" t="s">
        <v>79</v>
      </c>
      <c r="AT471" s="183" t="s">
        <v>70</v>
      </c>
      <c r="AU471" s="183" t="s">
        <v>79</v>
      </c>
      <c r="AY471" s="182" t="s">
        <v>124</v>
      </c>
      <c r="BK471" s="184">
        <f>BK472</f>
        <v>0</v>
      </c>
    </row>
    <row r="472" spans="1:65" s="2" customFormat="1" ht="16.5" customHeight="1">
      <c r="A472" s="34"/>
      <c r="B472" s="35"/>
      <c r="C472" s="187" t="s">
        <v>451</v>
      </c>
      <c r="D472" s="187" t="s">
        <v>126</v>
      </c>
      <c r="E472" s="188" t="s">
        <v>452</v>
      </c>
      <c r="F472" s="189" t="s">
        <v>453</v>
      </c>
      <c r="G472" s="190" t="s">
        <v>156</v>
      </c>
      <c r="H472" s="191">
        <v>190.69800000000001</v>
      </c>
      <c r="I472" s="192"/>
      <c r="J472" s="193">
        <f>ROUND(I472*H472,2)</f>
        <v>0</v>
      </c>
      <c r="K472" s="189" t="s">
        <v>19</v>
      </c>
      <c r="L472" s="39"/>
      <c r="M472" s="194" t="s">
        <v>19</v>
      </c>
      <c r="N472" s="195" t="s">
        <v>42</v>
      </c>
      <c r="O472" s="64"/>
      <c r="P472" s="196">
        <f>O472*H472</f>
        <v>0</v>
      </c>
      <c r="Q472" s="196">
        <v>0</v>
      </c>
      <c r="R472" s="196">
        <f>Q472*H472</f>
        <v>0</v>
      </c>
      <c r="S472" s="196">
        <v>0</v>
      </c>
      <c r="T472" s="197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98" t="s">
        <v>130</v>
      </c>
      <c r="AT472" s="198" t="s">
        <v>126</v>
      </c>
      <c r="AU472" s="198" t="s">
        <v>81</v>
      </c>
      <c r="AY472" s="17" t="s">
        <v>124</v>
      </c>
      <c r="BE472" s="199">
        <f>IF(N472="základní",J472,0)</f>
        <v>0</v>
      </c>
      <c r="BF472" s="199">
        <f>IF(N472="snížená",J472,0)</f>
        <v>0</v>
      </c>
      <c r="BG472" s="199">
        <f>IF(N472="zákl. přenesená",J472,0)</f>
        <v>0</v>
      </c>
      <c r="BH472" s="199">
        <f>IF(N472="sníž. přenesená",J472,0)</f>
        <v>0</v>
      </c>
      <c r="BI472" s="199">
        <f>IF(N472="nulová",J472,0)</f>
        <v>0</v>
      </c>
      <c r="BJ472" s="17" t="s">
        <v>79</v>
      </c>
      <c r="BK472" s="199">
        <f>ROUND(I472*H472,2)</f>
        <v>0</v>
      </c>
      <c r="BL472" s="17" t="s">
        <v>130</v>
      </c>
      <c r="BM472" s="198" t="s">
        <v>454</v>
      </c>
    </row>
    <row r="473" spans="1:65" s="12" customFormat="1" ht="25.95" customHeight="1">
      <c r="B473" s="171"/>
      <c r="C473" s="172"/>
      <c r="D473" s="173" t="s">
        <v>70</v>
      </c>
      <c r="E473" s="174" t="s">
        <v>455</v>
      </c>
      <c r="F473" s="174" t="s">
        <v>456</v>
      </c>
      <c r="G473" s="172"/>
      <c r="H473" s="172"/>
      <c r="I473" s="175"/>
      <c r="J473" s="176">
        <f>BK473</f>
        <v>0</v>
      </c>
      <c r="K473" s="172"/>
      <c r="L473" s="177"/>
      <c r="M473" s="178"/>
      <c r="N473" s="179"/>
      <c r="O473" s="179"/>
      <c r="P473" s="180">
        <f>P474+P526+P611</f>
        <v>0</v>
      </c>
      <c r="Q473" s="179"/>
      <c r="R473" s="180">
        <f>R474+R526+R611</f>
        <v>0</v>
      </c>
      <c r="S473" s="179"/>
      <c r="T473" s="181">
        <f>T474+T526+T611</f>
        <v>0</v>
      </c>
      <c r="AR473" s="182" t="s">
        <v>81</v>
      </c>
      <c r="AT473" s="183" t="s">
        <v>70</v>
      </c>
      <c r="AU473" s="183" t="s">
        <v>71</v>
      </c>
      <c r="AY473" s="182" t="s">
        <v>124</v>
      </c>
      <c r="BK473" s="184">
        <f>BK474+BK526+BK611</f>
        <v>0</v>
      </c>
    </row>
    <row r="474" spans="1:65" s="12" customFormat="1" ht="22.8" customHeight="1">
      <c r="B474" s="171"/>
      <c r="C474" s="172"/>
      <c r="D474" s="173" t="s">
        <v>70</v>
      </c>
      <c r="E474" s="185" t="s">
        <v>457</v>
      </c>
      <c r="F474" s="185" t="s">
        <v>458</v>
      </c>
      <c r="G474" s="172"/>
      <c r="H474" s="172"/>
      <c r="I474" s="175"/>
      <c r="J474" s="186">
        <f>BK474</f>
        <v>0</v>
      </c>
      <c r="K474" s="172"/>
      <c r="L474" s="177"/>
      <c r="M474" s="178"/>
      <c r="N474" s="179"/>
      <c r="O474" s="179"/>
      <c r="P474" s="180">
        <f>SUM(P475:P525)</f>
        <v>0</v>
      </c>
      <c r="Q474" s="179"/>
      <c r="R474" s="180">
        <f>SUM(R475:R525)</f>
        <v>0</v>
      </c>
      <c r="S474" s="179"/>
      <c r="T474" s="181">
        <f>SUM(T475:T525)</f>
        <v>0</v>
      </c>
      <c r="AR474" s="182" t="s">
        <v>81</v>
      </c>
      <c r="AT474" s="183" t="s">
        <v>70</v>
      </c>
      <c r="AU474" s="183" t="s">
        <v>79</v>
      </c>
      <c r="AY474" s="182" t="s">
        <v>124</v>
      </c>
      <c r="BK474" s="184">
        <f>SUM(BK475:BK525)</f>
        <v>0</v>
      </c>
    </row>
    <row r="475" spans="1:65" s="2" customFormat="1" ht="21.75" customHeight="1">
      <c r="A475" s="34"/>
      <c r="B475" s="35"/>
      <c r="C475" s="187" t="s">
        <v>295</v>
      </c>
      <c r="D475" s="187" t="s">
        <v>126</v>
      </c>
      <c r="E475" s="188" t="s">
        <v>459</v>
      </c>
      <c r="F475" s="189" t="s">
        <v>460</v>
      </c>
      <c r="G475" s="190" t="s">
        <v>172</v>
      </c>
      <c r="H475" s="191">
        <v>19.888000000000002</v>
      </c>
      <c r="I475" s="192"/>
      <c r="J475" s="193">
        <f>ROUND(I475*H475,2)</f>
        <v>0</v>
      </c>
      <c r="K475" s="189" t="s">
        <v>19</v>
      </c>
      <c r="L475" s="39"/>
      <c r="M475" s="194" t="s">
        <v>19</v>
      </c>
      <c r="N475" s="195" t="s">
        <v>42</v>
      </c>
      <c r="O475" s="64"/>
      <c r="P475" s="196">
        <f>O475*H475</f>
        <v>0</v>
      </c>
      <c r="Q475" s="196">
        <v>0</v>
      </c>
      <c r="R475" s="196">
        <f>Q475*H475</f>
        <v>0</v>
      </c>
      <c r="S475" s="196">
        <v>0</v>
      </c>
      <c r="T475" s="197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198" t="s">
        <v>173</v>
      </c>
      <c r="AT475" s="198" t="s">
        <v>126</v>
      </c>
      <c r="AU475" s="198" t="s">
        <v>81</v>
      </c>
      <c r="AY475" s="17" t="s">
        <v>124</v>
      </c>
      <c r="BE475" s="199">
        <f>IF(N475="základní",J475,0)</f>
        <v>0</v>
      </c>
      <c r="BF475" s="199">
        <f>IF(N475="snížená",J475,0)</f>
        <v>0</v>
      </c>
      <c r="BG475" s="199">
        <f>IF(N475="zákl. přenesená",J475,0)</f>
        <v>0</v>
      </c>
      <c r="BH475" s="199">
        <f>IF(N475="sníž. přenesená",J475,0)</f>
        <v>0</v>
      </c>
      <c r="BI475" s="199">
        <f>IF(N475="nulová",J475,0)</f>
        <v>0</v>
      </c>
      <c r="BJ475" s="17" t="s">
        <v>79</v>
      </c>
      <c r="BK475" s="199">
        <f>ROUND(I475*H475,2)</f>
        <v>0</v>
      </c>
      <c r="BL475" s="17" t="s">
        <v>173</v>
      </c>
      <c r="BM475" s="198" t="s">
        <v>461</v>
      </c>
    </row>
    <row r="476" spans="1:65" s="13" customFormat="1" ht="10.199999999999999" hidden="1">
      <c r="B476" s="200"/>
      <c r="C476" s="201"/>
      <c r="D476" s="202" t="s">
        <v>131</v>
      </c>
      <c r="E476" s="203" t="s">
        <v>19</v>
      </c>
      <c r="F476" s="204" t="s">
        <v>133</v>
      </c>
      <c r="G476" s="201"/>
      <c r="H476" s="203" t="s">
        <v>19</v>
      </c>
      <c r="I476" s="205"/>
      <c r="J476" s="201"/>
      <c r="K476" s="201"/>
      <c r="L476" s="206"/>
      <c r="M476" s="207"/>
      <c r="N476" s="208"/>
      <c r="O476" s="208"/>
      <c r="P476" s="208"/>
      <c r="Q476" s="208"/>
      <c r="R476" s="208"/>
      <c r="S476" s="208"/>
      <c r="T476" s="209"/>
      <c r="AT476" s="210" t="s">
        <v>131</v>
      </c>
      <c r="AU476" s="210" t="s">
        <v>81</v>
      </c>
      <c r="AV476" s="13" t="s">
        <v>79</v>
      </c>
      <c r="AW476" s="13" t="s">
        <v>33</v>
      </c>
      <c r="AX476" s="13" t="s">
        <v>71</v>
      </c>
      <c r="AY476" s="210" t="s">
        <v>124</v>
      </c>
    </row>
    <row r="477" spans="1:65" s="13" customFormat="1" ht="10.199999999999999" hidden="1">
      <c r="B477" s="200"/>
      <c r="C477" s="201"/>
      <c r="D477" s="202" t="s">
        <v>131</v>
      </c>
      <c r="E477" s="203" t="s">
        <v>19</v>
      </c>
      <c r="F477" s="204" t="s">
        <v>462</v>
      </c>
      <c r="G477" s="201"/>
      <c r="H477" s="203" t="s">
        <v>19</v>
      </c>
      <c r="I477" s="205"/>
      <c r="J477" s="201"/>
      <c r="K477" s="201"/>
      <c r="L477" s="206"/>
      <c r="M477" s="207"/>
      <c r="N477" s="208"/>
      <c r="O477" s="208"/>
      <c r="P477" s="208"/>
      <c r="Q477" s="208"/>
      <c r="R477" s="208"/>
      <c r="S477" s="208"/>
      <c r="T477" s="209"/>
      <c r="AT477" s="210" t="s">
        <v>131</v>
      </c>
      <c r="AU477" s="210" t="s">
        <v>81</v>
      </c>
      <c r="AV477" s="13" t="s">
        <v>79</v>
      </c>
      <c r="AW477" s="13" t="s">
        <v>33</v>
      </c>
      <c r="AX477" s="13" t="s">
        <v>71</v>
      </c>
      <c r="AY477" s="210" t="s">
        <v>124</v>
      </c>
    </row>
    <row r="478" spans="1:65" s="14" customFormat="1" ht="10.199999999999999" hidden="1">
      <c r="B478" s="211"/>
      <c r="C478" s="212"/>
      <c r="D478" s="202" t="s">
        <v>131</v>
      </c>
      <c r="E478" s="213" t="s">
        <v>19</v>
      </c>
      <c r="F478" s="214" t="s">
        <v>463</v>
      </c>
      <c r="G478" s="212"/>
      <c r="H478" s="215">
        <v>19.888000000000002</v>
      </c>
      <c r="I478" s="216"/>
      <c r="J478" s="212"/>
      <c r="K478" s="212"/>
      <c r="L478" s="217"/>
      <c r="M478" s="218"/>
      <c r="N478" s="219"/>
      <c r="O478" s="219"/>
      <c r="P478" s="219"/>
      <c r="Q478" s="219"/>
      <c r="R478" s="219"/>
      <c r="S478" s="219"/>
      <c r="T478" s="220"/>
      <c r="AT478" s="221" t="s">
        <v>131</v>
      </c>
      <c r="AU478" s="221" t="s">
        <v>81</v>
      </c>
      <c r="AV478" s="14" t="s">
        <v>81</v>
      </c>
      <c r="AW478" s="14" t="s">
        <v>33</v>
      </c>
      <c r="AX478" s="14" t="s">
        <v>71</v>
      </c>
      <c r="AY478" s="221" t="s">
        <v>124</v>
      </c>
    </row>
    <row r="479" spans="1:65" s="15" customFormat="1" ht="10.199999999999999" hidden="1">
      <c r="B479" s="222"/>
      <c r="C479" s="223"/>
      <c r="D479" s="202" t="s">
        <v>131</v>
      </c>
      <c r="E479" s="224" t="s">
        <v>19</v>
      </c>
      <c r="F479" s="225" t="s">
        <v>140</v>
      </c>
      <c r="G479" s="223"/>
      <c r="H479" s="226">
        <v>19.888000000000002</v>
      </c>
      <c r="I479" s="227"/>
      <c r="J479" s="223"/>
      <c r="K479" s="223"/>
      <c r="L479" s="228"/>
      <c r="M479" s="229"/>
      <c r="N479" s="230"/>
      <c r="O479" s="230"/>
      <c r="P479" s="230"/>
      <c r="Q479" s="230"/>
      <c r="R479" s="230"/>
      <c r="S479" s="230"/>
      <c r="T479" s="231"/>
      <c r="AT479" s="232" t="s">
        <v>131</v>
      </c>
      <c r="AU479" s="232" t="s">
        <v>81</v>
      </c>
      <c r="AV479" s="15" t="s">
        <v>130</v>
      </c>
      <c r="AW479" s="15" t="s">
        <v>33</v>
      </c>
      <c r="AX479" s="15" t="s">
        <v>79</v>
      </c>
      <c r="AY479" s="232" t="s">
        <v>124</v>
      </c>
    </row>
    <row r="480" spans="1:65" s="2" customFormat="1" ht="21.75" customHeight="1">
      <c r="A480" s="34"/>
      <c r="B480" s="35"/>
      <c r="C480" s="187" t="s">
        <v>464</v>
      </c>
      <c r="D480" s="187" t="s">
        <v>126</v>
      </c>
      <c r="E480" s="188" t="s">
        <v>465</v>
      </c>
      <c r="F480" s="189" t="s">
        <v>466</v>
      </c>
      <c r="G480" s="190" t="s">
        <v>172</v>
      </c>
      <c r="H480" s="191">
        <v>44.488999999999997</v>
      </c>
      <c r="I480" s="192"/>
      <c r="J480" s="193">
        <f>ROUND(I480*H480,2)</f>
        <v>0</v>
      </c>
      <c r="K480" s="189" t="s">
        <v>19</v>
      </c>
      <c r="L480" s="39"/>
      <c r="M480" s="194" t="s">
        <v>19</v>
      </c>
      <c r="N480" s="195" t="s">
        <v>42</v>
      </c>
      <c r="O480" s="64"/>
      <c r="P480" s="196">
        <f>O480*H480</f>
        <v>0</v>
      </c>
      <c r="Q480" s="196">
        <v>0</v>
      </c>
      <c r="R480" s="196">
        <f>Q480*H480</f>
        <v>0</v>
      </c>
      <c r="S480" s="196">
        <v>0</v>
      </c>
      <c r="T480" s="197">
        <f>S480*H480</f>
        <v>0</v>
      </c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R480" s="198" t="s">
        <v>173</v>
      </c>
      <c r="AT480" s="198" t="s">
        <v>126</v>
      </c>
      <c r="AU480" s="198" t="s">
        <v>81</v>
      </c>
      <c r="AY480" s="17" t="s">
        <v>124</v>
      </c>
      <c r="BE480" s="199">
        <f>IF(N480="základní",J480,0)</f>
        <v>0</v>
      </c>
      <c r="BF480" s="199">
        <f>IF(N480="snížená",J480,0)</f>
        <v>0</v>
      </c>
      <c r="BG480" s="199">
        <f>IF(N480="zákl. přenesená",J480,0)</f>
        <v>0</v>
      </c>
      <c r="BH480" s="199">
        <f>IF(N480="sníž. přenesená",J480,0)</f>
        <v>0</v>
      </c>
      <c r="BI480" s="199">
        <f>IF(N480="nulová",J480,0)</f>
        <v>0</v>
      </c>
      <c r="BJ480" s="17" t="s">
        <v>79</v>
      </c>
      <c r="BK480" s="199">
        <f>ROUND(I480*H480,2)</f>
        <v>0</v>
      </c>
      <c r="BL480" s="17" t="s">
        <v>173</v>
      </c>
      <c r="BM480" s="198" t="s">
        <v>467</v>
      </c>
    </row>
    <row r="481" spans="1:65" s="13" customFormat="1" ht="10.199999999999999" hidden="1">
      <c r="B481" s="200"/>
      <c r="C481" s="201"/>
      <c r="D481" s="202" t="s">
        <v>131</v>
      </c>
      <c r="E481" s="203" t="s">
        <v>19</v>
      </c>
      <c r="F481" s="204" t="s">
        <v>133</v>
      </c>
      <c r="G481" s="201"/>
      <c r="H481" s="203" t="s">
        <v>19</v>
      </c>
      <c r="I481" s="205"/>
      <c r="J481" s="201"/>
      <c r="K481" s="201"/>
      <c r="L481" s="206"/>
      <c r="M481" s="207"/>
      <c r="N481" s="208"/>
      <c r="O481" s="208"/>
      <c r="P481" s="208"/>
      <c r="Q481" s="208"/>
      <c r="R481" s="208"/>
      <c r="S481" s="208"/>
      <c r="T481" s="209"/>
      <c r="AT481" s="210" t="s">
        <v>131</v>
      </c>
      <c r="AU481" s="210" t="s">
        <v>81</v>
      </c>
      <c r="AV481" s="13" t="s">
        <v>79</v>
      </c>
      <c r="AW481" s="13" t="s">
        <v>33</v>
      </c>
      <c r="AX481" s="13" t="s">
        <v>71</v>
      </c>
      <c r="AY481" s="210" t="s">
        <v>124</v>
      </c>
    </row>
    <row r="482" spans="1:65" s="13" customFormat="1" ht="10.199999999999999" hidden="1">
      <c r="B482" s="200"/>
      <c r="C482" s="201"/>
      <c r="D482" s="202" t="s">
        <v>131</v>
      </c>
      <c r="E482" s="203" t="s">
        <v>19</v>
      </c>
      <c r="F482" s="204" t="s">
        <v>462</v>
      </c>
      <c r="G482" s="201"/>
      <c r="H482" s="203" t="s">
        <v>19</v>
      </c>
      <c r="I482" s="205"/>
      <c r="J482" s="201"/>
      <c r="K482" s="201"/>
      <c r="L482" s="206"/>
      <c r="M482" s="207"/>
      <c r="N482" s="208"/>
      <c r="O482" s="208"/>
      <c r="P482" s="208"/>
      <c r="Q482" s="208"/>
      <c r="R482" s="208"/>
      <c r="S482" s="208"/>
      <c r="T482" s="209"/>
      <c r="AT482" s="210" t="s">
        <v>131</v>
      </c>
      <c r="AU482" s="210" t="s">
        <v>81</v>
      </c>
      <c r="AV482" s="13" t="s">
        <v>79</v>
      </c>
      <c r="AW482" s="13" t="s">
        <v>33</v>
      </c>
      <c r="AX482" s="13" t="s">
        <v>71</v>
      </c>
      <c r="AY482" s="210" t="s">
        <v>124</v>
      </c>
    </row>
    <row r="483" spans="1:65" s="14" customFormat="1" ht="10.199999999999999" hidden="1">
      <c r="B483" s="211"/>
      <c r="C483" s="212"/>
      <c r="D483" s="202" t="s">
        <v>131</v>
      </c>
      <c r="E483" s="213" t="s">
        <v>19</v>
      </c>
      <c r="F483" s="214" t="s">
        <v>468</v>
      </c>
      <c r="G483" s="212"/>
      <c r="H483" s="215">
        <v>44.488999999999997</v>
      </c>
      <c r="I483" s="216"/>
      <c r="J483" s="212"/>
      <c r="K483" s="212"/>
      <c r="L483" s="217"/>
      <c r="M483" s="218"/>
      <c r="N483" s="219"/>
      <c r="O483" s="219"/>
      <c r="P483" s="219"/>
      <c r="Q483" s="219"/>
      <c r="R483" s="219"/>
      <c r="S483" s="219"/>
      <c r="T483" s="220"/>
      <c r="AT483" s="221" t="s">
        <v>131</v>
      </c>
      <c r="AU483" s="221" t="s">
        <v>81</v>
      </c>
      <c r="AV483" s="14" t="s">
        <v>81</v>
      </c>
      <c r="AW483" s="14" t="s">
        <v>33</v>
      </c>
      <c r="AX483" s="14" t="s">
        <v>71</v>
      </c>
      <c r="AY483" s="221" t="s">
        <v>124</v>
      </c>
    </row>
    <row r="484" spans="1:65" s="15" customFormat="1" ht="10.199999999999999" hidden="1">
      <c r="B484" s="222"/>
      <c r="C484" s="223"/>
      <c r="D484" s="202" t="s">
        <v>131</v>
      </c>
      <c r="E484" s="224" t="s">
        <v>19</v>
      </c>
      <c r="F484" s="225" t="s">
        <v>140</v>
      </c>
      <c r="G484" s="223"/>
      <c r="H484" s="226">
        <v>44.488999999999997</v>
      </c>
      <c r="I484" s="227"/>
      <c r="J484" s="223"/>
      <c r="K484" s="223"/>
      <c r="L484" s="228"/>
      <c r="M484" s="229"/>
      <c r="N484" s="230"/>
      <c r="O484" s="230"/>
      <c r="P484" s="230"/>
      <c r="Q484" s="230"/>
      <c r="R484" s="230"/>
      <c r="S484" s="230"/>
      <c r="T484" s="231"/>
      <c r="AT484" s="232" t="s">
        <v>131</v>
      </c>
      <c r="AU484" s="232" t="s">
        <v>81</v>
      </c>
      <c r="AV484" s="15" t="s">
        <v>130</v>
      </c>
      <c r="AW484" s="15" t="s">
        <v>33</v>
      </c>
      <c r="AX484" s="15" t="s">
        <v>79</v>
      </c>
      <c r="AY484" s="232" t="s">
        <v>124</v>
      </c>
    </row>
    <row r="485" spans="1:65" s="2" customFormat="1" ht="16.5" customHeight="1">
      <c r="A485" s="34"/>
      <c r="B485" s="35"/>
      <c r="C485" s="233" t="s">
        <v>301</v>
      </c>
      <c r="D485" s="233" t="s">
        <v>165</v>
      </c>
      <c r="E485" s="234" t="s">
        <v>469</v>
      </c>
      <c r="F485" s="235" t="s">
        <v>470</v>
      </c>
      <c r="G485" s="236" t="s">
        <v>156</v>
      </c>
      <c r="H485" s="237">
        <v>0.03</v>
      </c>
      <c r="I485" s="238"/>
      <c r="J485" s="239">
        <f>ROUND(I485*H485,2)</f>
        <v>0</v>
      </c>
      <c r="K485" s="235" t="s">
        <v>19</v>
      </c>
      <c r="L485" s="240"/>
      <c r="M485" s="241" t="s">
        <v>19</v>
      </c>
      <c r="N485" s="242" t="s">
        <v>42</v>
      </c>
      <c r="O485" s="64"/>
      <c r="P485" s="196">
        <f>O485*H485</f>
        <v>0</v>
      </c>
      <c r="Q485" s="196">
        <v>0</v>
      </c>
      <c r="R485" s="196">
        <f>Q485*H485</f>
        <v>0</v>
      </c>
      <c r="S485" s="196">
        <v>0</v>
      </c>
      <c r="T485" s="197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98" t="s">
        <v>228</v>
      </c>
      <c r="AT485" s="198" t="s">
        <v>165</v>
      </c>
      <c r="AU485" s="198" t="s">
        <v>81</v>
      </c>
      <c r="AY485" s="17" t="s">
        <v>124</v>
      </c>
      <c r="BE485" s="199">
        <f>IF(N485="základní",J485,0)</f>
        <v>0</v>
      </c>
      <c r="BF485" s="199">
        <f>IF(N485="snížená",J485,0)</f>
        <v>0</v>
      </c>
      <c r="BG485" s="199">
        <f>IF(N485="zákl. přenesená",J485,0)</f>
        <v>0</v>
      </c>
      <c r="BH485" s="199">
        <f>IF(N485="sníž. přenesená",J485,0)</f>
        <v>0</v>
      </c>
      <c r="BI485" s="199">
        <f>IF(N485="nulová",J485,0)</f>
        <v>0</v>
      </c>
      <c r="BJ485" s="17" t="s">
        <v>79</v>
      </c>
      <c r="BK485" s="199">
        <f>ROUND(I485*H485,2)</f>
        <v>0</v>
      </c>
      <c r="BL485" s="17" t="s">
        <v>173</v>
      </c>
      <c r="BM485" s="198" t="s">
        <v>471</v>
      </c>
    </row>
    <row r="486" spans="1:65" s="14" customFormat="1" ht="10.199999999999999" hidden="1">
      <c r="B486" s="211"/>
      <c r="C486" s="212"/>
      <c r="D486" s="202" t="s">
        <v>131</v>
      </c>
      <c r="E486" s="213" t="s">
        <v>19</v>
      </c>
      <c r="F486" s="214" t="s">
        <v>472</v>
      </c>
      <c r="G486" s="212"/>
      <c r="H486" s="215">
        <v>8.9999999999999993E-3</v>
      </c>
      <c r="I486" s="216"/>
      <c r="J486" s="212"/>
      <c r="K486" s="212"/>
      <c r="L486" s="217"/>
      <c r="M486" s="218"/>
      <c r="N486" s="219"/>
      <c r="O486" s="219"/>
      <c r="P486" s="219"/>
      <c r="Q486" s="219"/>
      <c r="R486" s="219"/>
      <c r="S486" s="219"/>
      <c r="T486" s="220"/>
      <c r="AT486" s="221" t="s">
        <v>131</v>
      </c>
      <c r="AU486" s="221" t="s">
        <v>81</v>
      </c>
      <c r="AV486" s="14" t="s">
        <v>81</v>
      </c>
      <c r="AW486" s="14" t="s">
        <v>33</v>
      </c>
      <c r="AX486" s="14" t="s">
        <v>71</v>
      </c>
      <c r="AY486" s="221" t="s">
        <v>124</v>
      </c>
    </row>
    <row r="487" spans="1:65" s="14" customFormat="1" ht="10.199999999999999" hidden="1">
      <c r="B487" s="211"/>
      <c r="C487" s="212"/>
      <c r="D487" s="202" t="s">
        <v>131</v>
      </c>
      <c r="E487" s="213" t="s">
        <v>19</v>
      </c>
      <c r="F487" s="214" t="s">
        <v>473</v>
      </c>
      <c r="G487" s="212"/>
      <c r="H487" s="215">
        <v>2.1000000000000001E-2</v>
      </c>
      <c r="I487" s="216"/>
      <c r="J487" s="212"/>
      <c r="K487" s="212"/>
      <c r="L487" s="217"/>
      <c r="M487" s="218"/>
      <c r="N487" s="219"/>
      <c r="O487" s="219"/>
      <c r="P487" s="219"/>
      <c r="Q487" s="219"/>
      <c r="R487" s="219"/>
      <c r="S487" s="219"/>
      <c r="T487" s="220"/>
      <c r="AT487" s="221" t="s">
        <v>131</v>
      </c>
      <c r="AU487" s="221" t="s">
        <v>81</v>
      </c>
      <c r="AV487" s="14" t="s">
        <v>81</v>
      </c>
      <c r="AW487" s="14" t="s">
        <v>33</v>
      </c>
      <c r="AX487" s="14" t="s">
        <v>71</v>
      </c>
      <c r="AY487" s="221" t="s">
        <v>124</v>
      </c>
    </row>
    <row r="488" spans="1:65" s="15" customFormat="1" ht="10.199999999999999" hidden="1">
      <c r="B488" s="222"/>
      <c r="C488" s="223"/>
      <c r="D488" s="202" t="s">
        <v>131</v>
      </c>
      <c r="E488" s="224" t="s">
        <v>19</v>
      </c>
      <c r="F488" s="225" t="s">
        <v>140</v>
      </c>
      <c r="G488" s="223"/>
      <c r="H488" s="226">
        <v>0.03</v>
      </c>
      <c r="I488" s="227"/>
      <c r="J488" s="223"/>
      <c r="K488" s="223"/>
      <c r="L488" s="228"/>
      <c r="M488" s="229"/>
      <c r="N488" s="230"/>
      <c r="O488" s="230"/>
      <c r="P488" s="230"/>
      <c r="Q488" s="230"/>
      <c r="R488" s="230"/>
      <c r="S488" s="230"/>
      <c r="T488" s="231"/>
      <c r="AT488" s="232" t="s">
        <v>131</v>
      </c>
      <c r="AU488" s="232" t="s">
        <v>81</v>
      </c>
      <c r="AV488" s="15" t="s">
        <v>130</v>
      </c>
      <c r="AW488" s="15" t="s">
        <v>33</v>
      </c>
      <c r="AX488" s="15" t="s">
        <v>79</v>
      </c>
      <c r="AY488" s="232" t="s">
        <v>124</v>
      </c>
    </row>
    <row r="489" spans="1:65" s="2" customFormat="1" ht="16.5" customHeight="1">
      <c r="A489" s="34"/>
      <c r="B489" s="35"/>
      <c r="C489" s="187" t="s">
        <v>474</v>
      </c>
      <c r="D489" s="187" t="s">
        <v>126</v>
      </c>
      <c r="E489" s="188" t="s">
        <v>475</v>
      </c>
      <c r="F489" s="189" t="s">
        <v>476</v>
      </c>
      <c r="G489" s="190" t="s">
        <v>172</v>
      </c>
      <c r="H489" s="191">
        <v>44.578000000000003</v>
      </c>
      <c r="I489" s="192"/>
      <c r="J489" s="193">
        <f>ROUND(I489*H489,2)</f>
        <v>0</v>
      </c>
      <c r="K489" s="189" t="s">
        <v>19</v>
      </c>
      <c r="L489" s="39"/>
      <c r="M489" s="194" t="s">
        <v>19</v>
      </c>
      <c r="N489" s="195" t="s">
        <v>42</v>
      </c>
      <c r="O489" s="64"/>
      <c r="P489" s="196">
        <f>O489*H489</f>
        <v>0</v>
      </c>
      <c r="Q489" s="196">
        <v>0</v>
      </c>
      <c r="R489" s="196">
        <f>Q489*H489</f>
        <v>0</v>
      </c>
      <c r="S489" s="196">
        <v>0</v>
      </c>
      <c r="T489" s="197">
        <f>S489*H489</f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198" t="s">
        <v>173</v>
      </c>
      <c r="AT489" s="198" t="s">
        <v>126</v>
      </c>
      <c r="AU489" s="198" t="s">
        <v>81</v>
      </c>
      <c r="AY489" s="17" t="s">
        <v>124</v>
      </c>
      <c r="BE489" s="199">
        <f>IF(N489="základní",J489,0)</f>
        <v>0</v>
      </c>
      <c r="BF489" s="199">
        <f>IF(N489="snížená",J489,0)</f>
        <v>0</v>
      </c>
      <c r="BG489" s="199">
        <f>IF(N489="zákl. přenesená",J489,0)</f>
        <v>0</v>
      </c>
      <c r="BH489" s="199">
        <f>IF(N489="sníž. přenesená",J489,0)</f>
        <v>0</v>
      </c>
      <c r="BI489" s="199">
        <f>IF(N489="nulová",J489,0)</f>
        <v>0</v>
      </c>
      <c r="BJ489" s="17" t="s">
        <v>79</v>
      </c>
      <c r="BK489" s="199">
        <f>ROUND(I489*H489,2)</f>
        <v>0</v>
      </c>
      <c r="BL489" s="17" t="s">
        <v>173</v>
      </c>
      <c r="BM489" s="198" t="s">
        <v>477</v>
      </c>
    </row>
    <row r="490" spans="1:65" s="13" customFormat="1" ht="10.199999999999999" hidden="1">
      <c r="B490" s="200"/>
      <c r="C490" s="201"/>
      <c r="D490" s="202" t="s">
        <v>131</v>
      </c>
      <c r="E490" s="203" t="s">
        <v>19</v>
      </c>
      <c r="F490" s="204" t="s">
        <v>133</v>
      </c>
      <c r="G490" s="201"/>
      <c r="H490" s="203" t="s">
        <v>19</v>
      </c>
      <c r="I490" s="205"/>
      <c r="J490" s="201"/>
      <c r="K490" s="201"/>
      <c r="L490" s="206"/>
      <c r="M490" s="207"/>
      <c r="N490" s="208"/>
      <c r="O490" s="208"/>
      <c r="P490" s="208"/>
      <c r="Q490" s="208"/>
      <c r="R490" s="208"/>
      <c r="S490" s="208"/>
      <c r="T490" s="209"/>
      <c r="AT490" s="210" t="s">
        <v>131</v>
      </c>
      <c r="AU490" s="210" t="s">
        <v>81</v>
      </c>
      <c r="AV490" s="13" t="s">
        <v>79</v>
      </c>
      <c r="AW490" s="13" t="s">
        <v>33</v>
      </c>
      <c r="AX490" s="13" t="s">
        <v>71</v>
      </c>
      <c r="AY490" s="210" t="s">
        <v>124</v>
      </c>
    </row>
    <row r="491" spans="1:65" s="13" customFormat="1" ht="10.199999999999999" hidden="1">
      <c r="B491" s="200"/>
      <c r="C491" s="201"/>
      <c r="D491" s="202" t="s">
        <v>131</v>
      </c>
      <c r="E491" s="203" t="s">
        <v>19</v>
      </c>
      <c r="F491" s="204" t="s">
        <v>478</v>
      </c>
      <c r="G491" s="201"/>
      <c r="H491" s="203" t="s">
        <v>19</v>
      </c>
      <c r="I491" s="205"/>
      <c r="J491" s="201"/>
      <c r="K491" s="201"/>
      <c r="L491" s="206"/>
      <c r="M491" s="207"/>
      <c r="N491" s="208"/>
      <c r="O491" s="208"/>
      <c r="P491" s="208"/>
      <c r="Q491" s="208"/>
      <c r="R491" s="208"/>
      <c r="S491" s="208"/>
      <c r="T491" s="209"/>
      <c r="AT491" s="210" t="s">
        <v>131</v>
      </c>
      <c r="AU491" s="210" t="s">
        <v>81</v>
      </c>
      <c r="AV491" s="13" t="s">
        <v>79</v>
      </c>
      <c r="AW491" s="13" t="s">
        <v>33</v>
      </c>
      <c r="AX491" s="13" t="s">
        <v>71</v>
      </c>
      <c r="AY491" s="210" t="s">
        <v>124</v>
      </c>
    </row>
    <row r="492" spans="1:65" s="14" customFormat="1" ht="10.199999999999999" hidden="1">
      <c r="B492" s="211"/>
      <c r="C492" s="212"/>
      <c r="D492" s="202" t="s">
        <v>131</v>
      </c>
      <c r="E492" s="213" t="s">
        <v>19</v>
      </c>
      <c r="F492" s="214" t="s">
        <v>479</v>
      </c>
      <c r="G492" s="212"/>
      <c r="H492" s="215">
        <v>41.34</v>
      </c>
      <c r="I492" s="216"/>
      <c r="J492" s="212"/>
      <c r="K492" s="212"/>
      <c r="L492" s="217"/>
      <c r="M492" s="218"/>
      <c r="N492" s="219"/>
      <c r="O492" s="219"/>
      <c r="P492" s="219"/>
      <c r="Q492" s="219"/>
      <c r="R492" s="219"/>
      <c r="S492" s="219"/>
      <c r="T492" s="220"/>
      <c r="AT492" s="221" t="s">
        <v>131</v>
      </c>
      <c r="AU492" s="221" t="s">
        <v>81</v>
      </c>
      <c r="AV492" s="14" t="s">
        <v>81</v>
      </c>
      <c r="AW492" s="14" t="s">
        <v>33</v>
      </c>
      <c r="AX492" s="14" t="s">
        <v>71</v>
      </c>
      <c r="AY492" s="221" t="s">
        <v>124</v>
      </c>
    </row>
    <row r="493" spans="1:65" s="13" customFormat="1" ht="10.199999999999999" hidden="1">
      <c r="B493" s="200"/>
      <c r="C493" s="201"/>
      <c r="D493" s="202" t="s">
        <v>131</v>
      </c>
      <c r="E493" s="203" t="s">
        <v>19</v>
      </c>
      <c r="F493" s="204" t="s">
        <v>480</v>
      </c>
      <c r="G493" s="201"/>
      <c r="H493" s="203" t="s">
        <v>19</v>
      </c>
      <c r="I493" s="205"/>
      <c r="J493" s="201"/>
      <c r="K493" s="201"/>
      <c r="L493" s="206"/>
      <c r="M493" s="207"/>
      <c r="N493" s="208"/>
      <c r="O493" s="208"/>
      <c r="P493" s="208"/>
      <c r="Q493" s="208"/>
      <c r="R493" s="208"/>
      <c r="S493" s="208"/>
      <c r="T493" s="209"/>
      <c r="AT493" s="210" t="s">
        <v>131</v>
      </c>
      <c r="AU493" s="210" t="s">
        <v>81</v>
      </c>
      <c r="AV493" s="13" t="s">
        <v>79</v>
      </c>
      <c r="AW493" s="13" t="s">
        <v>33</v>
      </c>
      <c r="AX493" s="13" t="s">
        <v>71</v>
      </c>
      <c r="AY493" s="210" t="s">
        <v>124</v>
      </c>
    </row>
    <row r="494" spans="1:65" s="14" customFormat="1" ht="10.199999999999999" hidden="1">
      <c r="B494" s="211"/>
      <c r="C494" s="212"/>
      <c r="D494" s="202" t="s">
        <v>131</v>
      </c>
      <c r="E494" s="213" t="s">
        <v>19</v>
      </c>
      <c r="F494" s="214" t="s">
        <v>481</v>
      </c>
      <c r="G494" s="212"/>
      <c r="H494" s="215">
        <v>3.238</v>
      </c>
      <c r="I494" s="216"/>
      <c r="J494" s="212"/>
      <c r="K494" s="212"/>
      <c r="L494" s="217"/>
      <c r="M494" s="218"/>
      <c r="N494" s="219"/>
      <c r="O494" s="219"/>
      <c r="P494" s="219"/>
      <c r="Q494" s="219"/>
      <c r="R494" s="219"/>
      <c r="S494" s="219"/>
      <c r="T494" s="220"/>
      <c r="AT494" s="221" t="s">
        <v>131</v>
      </c>
      <c r="AU494" s="221" t="s">
        <v>81</v>
      </c>
      <c r="AV494" s="14" t="s">
        <v>81</v>
      </c>
      <c r="AW494" s="14" t="s">
        <v>33</v>
      </c>
      <c r="AX494" s="14" t="s">
        <v>71</v>
      </c>
      <c r="AY494" s="221" t="s">
        <v>124</v>
      </c>
    </row>
    <row r="495" spans="1:65" s="15" customFormat="1" ht="10.199999999999999" hidden="1">
      <c r="B495" s="222"/>
      <c r="C495" s="223"/>
      <c r="D495" s="202" t="s">
        <v>131</v>
      </c>
      <c r="E495" s="224" t="s">
        <v>19</v>
      </c>
      <c r="F495" s="225" t="s">
        <v>140</v>
      </c>
      <c r="G495" s="223"/>
      <c r="H495" s="226">
        <v>44.578000000000003</v>
      </c>
      <c r="I495" s="227"/>
      <c r="J495" s="223"/>
      <c r="K495" s="223"/>
      <c r="L495" s="228"/>
      <c r="M495" s="229"/>
      <c r="N495" s="230"/>
      <c r="O495" s="230"/>
      <c r="P495" s="230"/>
      <c r="Q495" s="230"/>
      <c r="R495" s="230"/>
      <c r="S495" s="230"/>
      <c r="T495" s="231"/>
      <c r="AT495" s="232" t="s">
        <v>131</v>
      </c>
      <c r="AU495" s="232" t="s">
        <v>81</v>
      </c>
      <c r="AV495" s="15" t="s">
        <v>130</v>
      </c>
      <c r="AW495" s="15" t="s">
        <v>33</v>
      </c>
      <c r="AX495" s="15" t="s">
        <v>79</v>
      </c>
      <c r="AY495" s="232" t="s">
        <v>124</v>
      </c>
    </row>
    <row r="496" spans="1:65" s="2" customFormat="1" ht="16.5" customHeight="1">
      <c r="A496" s="34"/>
      <c r="B496" s="35"/>
      <c r="C496" s="187" t="s">
        <v>308</v>
      </c>
      <c r="D496" s="187" t="s">
        <v>126</v>
      </c>
      <c r="E496" s="188" t="s">
        <v>482</v>
      </c>
      <c r="F496" s="189" t="s">
        <v>483</v>
      </c>
      <c r="G496" s="190" t="s">
        <v>172</v>
      </c>
      <c r="H496" s="191">
        <v>9.3629999999999995</v>
      </c>
      <c r="I496" s="192"/>
      <c r="J496" s="193">
        <f>ROUND(I496*H496,2)</f>
        <v>0</v>
      </c>
      <c r="K496" s="189" t="s">
        <v>19</v>
      </c>
      <c r="L496" s="39"/>
      <c r="M496" s="194" t="s">
        <v>19</v>
      </c>
      <c r="N496" s="195" t="s">
        <v>42</v>
      </c>
      <c r="O496" s="64"/>
      <c r="P496" s="196">
        <f>O496*H496</f>
        <v>0</v>
      </c>
      <c r="Q496" s="196">
        <v>0</v>
      </c>
      <c r="R496" s="196">
        <f>Q496*H496</f>
        <v>0</v>
      </c>
      <c r="S496" s="196">
        <v>0</v>
      </c>
      <c r="T496" s="197">
        <f>S496*H496</f>
        <v>0</v>
      </c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R496" s="198" t="s">
        <v>173</v>
      </c>
      <c r="AT496" s="198" t="s">
        <v>126</v>
      </c>
      <c r="AU496" s="198" t="s">
        <v>81</v>
      </c>
      <c r="AY496" s="17" t="s">
        <v>124</v>
      </c>
      <c r="BE496" s="199">
        <f>IF(N496="základní",J496,0)</f>
        <v>0</v>
      </c>
      <c r="BF496" s="199">
        <f>IF(N496="snížená",J496,0)</f>
        <v>0</v>
      </c>
      <c r="BG496" s="199">
        <f>IF(N496="zákl. přenesená",J496,0)</f>
        <v>0</v>
      </c>
      <c r="BH496" s="199">
        <f>IF(N496="sníž. přenesená",J496,0)</f>
        <v>0</v>
      </c>
      <c r="BI496" s="199">
        <f>IF(N496="nulová",J496,0)</f>
        <v>0</v>
      </c>
      <c r="BJ496" s="17" t="s">
        <v>79</v>
      </c>
      <c r="BK496" s="199">
        <f>ROUND(I496*H496,2)</f>
        <v>0</v>
      </c>
      <c r="BL496" s="17" t="s">
        <v>173</v>
      </c>
      <c r="BM496" s="198" t="s">
        <v>484</v>
      </c>
    </row>
    <row r="497" spans="1:65" s="13" customFormat="1" ht="22.2" hidden="1" customHeight="1">
      <c r="B497" s="200"/>
      <c r="C497" s="201"/>
      <c r="D497" s="202" t="s">
        <v>131</v>
      </c>
      <c r="E497" s="203" t="s">
        <v>19</v>
      </c>
      <c r="F497" s="204" t="s">
        <v>133</v>
      </c>
      <c r="G497" s="201"/>
      <c r="H497" s="203" t="s">
        <v>19</v>
      </c>
      <c r="I497" s="205"/>
      <c r="J497" s="201"/>
      <c r="K497" s="201"/>
      <c r="L497" s="206"/>
      <c r="M497" s="207"/>
      <c r="N497" s="208"/>
      <c r="O497" s="208"/>
      <c r="P497" s="208"/>
      <c r="Q497" s="208"/>
      <c r="R497" s="208"/>
      <c r="S497" s="208"/>
      <c r="T497" s="209"/>
      <c r="AT497" s="210" t="s">
        <v>131</v>
      </c>
      <c r="AU497" s="210" t="s">
        <v>81</v>
      </c>
      <c r="AV497" s="13" t="s">
        <v>79</v>
      </c>
      <c r="AW497" s="13" t="s">
        <v>33</v>
      </c>
      <c r="AX497" s="13" t="s">
        <v>71</v>
      </c>
      <c r="AY497" s="210" t="s">
        <v>124</v>
      </c>
    </row>
    <row r="498" spans="1:65" s="13" customFormat="1" ht="10.199999999999999" hidden="1">
      <c r="B498" s="200"/>
      <c r="C498" s="201"/>
      <c r="D498" s="202" t="s">
        <v>131</v>
      </c>
      <c r="E498" s="203" t="s">
        <v>19</v>
      </c>
      <c r="F498" s="204" t="s">
        <v>480</v>
      </c>
      <c r="G498" s="201"/>
      <c r="H498" s="203" t="s">
        <v>19</v>
      </c>
      <c r="I498" s="205"/>
      <c r="J498" s="201"/>
      <c r="K498" s="201"/>
      <c r="L498" s="206"/>
      <c r="M498" s="207"/>
      <c r="N498" s="208"/>
      <c r="O498" s="208"/>
      <c r="P498" s="208"/>
      <c r="Q498" s="208"/>
      <c r="R498" s="208"/>
      <c r="S498" s="208"/>
      <c r="T498" s="209"/>
      <c r="AT498" s="210" t="s">
        <v>131</v>
      </c>
      <c r="AU498" s="210" t="s">
        <v>81</v>
      </c>
      <c r="AV498" s="13" t="s">
        <v>79</v>
      </c>
      <c r="AW498" s="13" t="s">
        <v>33</v>
      </c>
      <c r="AX498" s="13" t="s">
        <v>71</v>
      </c>
      <c r="AY498" s="210" t="s">
        <v>124</v>
      </c>
    </row>
    <row r="499" spans="1:65" s="14" customFormat="1" ht="10.199999999999999" hidden="1">
      <c r="B499" s="211"/>
      <c r="C499" s="212"/>
      <c r="D499" s="202" t="s">
        <v>131</v>
      </c>
      <c r="E499" s="213" t="s">
        <v>19</v>
      </c>
      <c r="F499" s="214" t="s">
        <v>333</v>
      </c>
      <c r="G499" s="212"/>
      <c r="H499" s="215">
        <v>9.3629999999999995</v>
      </c>
      <c r="I499" s="216"/>
      <c r="J499" s="212"/>
      <c r="K499" s="212"/>
      <c r="L499" s="217"/>
      <c r="M499" s="218"/>
      <c r="N499" s="219"/>
      <c r="O499" s="219"/>
      <c r="P499" s="219"/>
      <c r="Q499" s="219"/>
      <c r="R499" s="219"/>
      <c r="S499" s="219"/>
      <c r="T499" s="220"/>
      <c r="AT499" s="221" t="s">
        <v>131</v>
      </c>
      <c r="AU499" s="221" t="s">
        <v>81</v>
      </c>
      <c r="AV499" s="14" t="s">
        <v>81</v>
      </c>
      <c r="AW499" s="14" t="s">
        <v>33</v>
      </c>
      <c r="AX499" s="14" t="s">
        <v>71</v>
      </c>
      <c r="AY499" s="221" t="s">
        <v>124</v>
      </c>
    </row>
    <row r="500" spans="1:65" s="15" customFormat="1" ht="10.199999999999999" hidden="1">
      <c r="B500" s="222"/>
      <c r="C500" s="223"/>
      <c r="D500" s="202" t="s">
        <v>131</v>
      </c>
      <c r="E500" s="224" t="s">
        <v>19</v>
      </c>
      <c r="F500" s="225" t="s">
        <v>140</v>
      </c>
      <c r="G500" s="223"/>
      <c r="H500" s="226">
        <v>9.3629999999999995</v>
      </c>
      <c r="I500" s="227"/>
      <c r="J500" s="223"/>
      <c r="K500" s="223"/>
      <c r="L500" s="228"/>
      <c r="M500" s="229"/>
      <c r="N500" s="230"/>
      <c r="O500" s="230"/>
      <c r="P500" s="230"/>
      <c r="Q500" s="230"/>
      <c r="R500" s="230"/>
      <c r="S500" s="230"/>
      <c r="T500" s="231"/>
      <c r="AT500" s="232" t="s">
        <v>131</v>
      </c>
      <c r="AU500" s="232" t="s">
        <v>81</v>
      </c>
      <c r="AV500" s="15" t="s">
        <v>130</v>
      </c>
      <c r="AW500" s="15" t="s">
        <v>33</v>
      </c>
      <c r="AX500" s="15" t="s">
        <v>79</v>
      </c>
      <c r="AY500" s="232" t="s">
        <v>124</v>
      </c>
    </row>
    <row r="501" spans="1:65" s="2" customFormat="1" ht="21.75" customHeight="1">
      <c r="A501" s="34"/>
      <c r="B501" s="35"/>
      <c r="C501" s="187" t="s">
        <v>485</v>
      </c>
      <c r="D501" s="187" t="s">
        <v>126</v>
      </c>
      <c r="E501" s="188" t="s">
        <v>486</v>
      </c>
      <c r="F501" s="189" t="s">
        <v>487</v>
      </c>
      <c r="G501" s="190" t="s">
        <v>172</v>
      </c>
      <c r="H501" s="191">
        <v>39.774999999999999</v>
      </c>
      <c r="I501" s="192"/>
      <c r="J501" s="193">
        <f>ROUND(I501*H501,2)</f>
        <v>0</v>
      </c>
      <c r="K501" s="189" t="s">
        <v>19</v>
      </c>
      <c r="L501" s="39"/>
      <c r="M501" s="194" t="s">
        <v>19</v>
      </c>
      <c r="N501" s="195" t="s">
        <v>42</v>
      </c>
      <c r="O501" s="64"/>
      <c r="P501" s="196">
        <f>O501*H501</f>
        <v>0</v>
      </c>
      <c r="Q501" s="196">
        <v>0</v>
      </c>
      <c r="R501" s="196">
        <f>Q501*H501</f>
        <v>0</v>
      </c>
      <c r="S501" s="196">
        <v>0</v>
      </c>
      <c r="T501" s="197">
        <f>S501*H501</f>
        <v>0</v>
      </c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R501" s="198" t="s">
        <v>173</v>
      </c>
      <c r="AT501" s="198" t="s">
        <v>126</v>
      </c>
      <c r="AU501" s="198" t="s">
        <v>81</v>
      </c>
      <c r="AY501" s="17" t="s">
        <v>124</v>
      </c>
      <c r="BE501" s="199">
        <f>IF(N501="základní",J501,0)</f>
        <v>0</v>
      </c>
      <c r="BF501" s="199">
        <f>IF(N501="snížená",J501,0)</f>
        <v>0</v>
      </c>
      <c r="BG501" s="199">
        <f>IF(N501="zákl. přenesená",J501,0)</f>
        <v>0</v>
      </c>
      <c r="BH501" s="199">
        <f>IF(N501="sníž. přenesená",J501,0)</f>
        <v>0</v>
      </c>
      <c r="BI501" s="199">
        <f>IF(N501="nulová",J501,0)</f>
        <v>0</v>
      </c>
      <c r="BJ501" s="17" t="s">
        <v>79</v>
      </c>
      <c r="BK501" s="199">
        <f>ROUND(I501*H501,2)</f>
        <v>0</v>
      </c>
      <c r="BL501" s="17" t="s">
        <v>173</v>
      </c>
      <c r="BM501" s="198" t="s">
        <v>488</v>
      </c>
    </row>
    <row r="502" spans="1:65" s="13" customFormat="1" ht="10.199999999999999" hidden="1">
      <c r="B502" s="200"/>
      <c r="C502" s="201"/>
      <c r="D502" s="202" t="s">
        <v>131</v>
      </c>
      <c r="E502" s="203" t="s">
        <v>19</v>
      </c>
      <c r="F502" s="204" t="s">
        <v>133</v>
      </c>
      <c r="G502" s="201"/>
      <c r="H502" s="203" t="s">
        <v>19</v>
      </c>
      <c r="I502" s="205"/>
      <c r="J502" s="201"/>
      <c r="K502" s="201"/>
      <c r="L502" s="206"/>
      <c r="M502" s="207"/>
      <c r="N502" s="208"/>
      <c r="O502" s="208"/>
      <c r="P502" s="208"/>
      <c r="Q502" s="208"/>
      <c r="R502" s="208"/>
      <c r="S502" s="208"/>
      <c r="T502" s="209"/>
      <c r="AT502" s="210" t="s">
        <v>131</v>
      </c>
      <c r="AU502" s="210" t="s">
        <v>81</v>
      </c>
      <c r="AV502" s="13" t="s">
        <v>79</v>
      </c>
      <c r="AW502" s="13" t="s">
        <v>33</v>
      </c>
      <c r="AX502" s="13" t="s">
        <v>71</v>
      </c>
      <c r="AY502" s="210" t="s">
        <v>124</v>
      </c>
    </row>
    <row r="503" spans="1:65" s="13" customFormat="1" ht="10.199999999999999" hidden="1">
      <c r="B503" s="200"/>
      <c r="C503" s="201"/>
      <c r="D503" s="202" t="s">
        <v>131</v>
      </c>
      <c r="E503" s="203" t="s">
        <v>19</v>
      </c>
      <c r="F503" s="204" t="s">
        <v>462</v>
      </c>
      <c r="G503" s="201"/>
      <c r="H503" s="203" t="s">
        <v>19</v>
      </c>
      <c r="I503" s="205"/>
      <c r="J503" s="201"/>
      <c r="K503" s="201"/>
      <c r="L503" s="206"/>
      <c r="M503" s="207"/>
      <c r="N503" s="208"/>
      <c r="O503" s="208"/>
      <c r="P503" s="208"/>
      <c r="Q503" s="208"/>
      <c r="R503" s="208"/>
      <c r="S503" s="208"/>
      <c r="T503" s="209"/>
      <c r="AT503" s="210" t="s">
        <v>131</v>
      </c>
      <c r="AU503" s="210" t="s">
        <v>81</v>
      </c>
      <c r="AV503" s="13" t="s">
        <v>79</v>
      </c>
      <c r="AW503" s="13" t="s">
        <v>33</v>
      </c>
      <c r="AX503" s="13" t="s">
        <v>71</v>
      </c>
      <c r="AY503" s="210" t="s">
        <v>124</v>
      </c>
    </row>
    <row r="504" spans="1:65" s="14" customFormat="1" ht="10.199999999999999" hidden="1">
      <c r="B504" s="211"/>
      <c r="C504" s="212"/>
      <c r="D504" s="202" t="s">
        <v>131</v>
      </c>
      <c r="E504" s="213" t="s">
        <v>19</v>
      </c>
      <c r="F504" s="214" t="s">
        <v>489</v>
      </c>
      <c r="G504" s="212"/>
      <c r="H504" s="215">
        <v>39.774999999999999</v>
      </c>
      <c r="I504" s="216"/>
      <c r="J504" s="212"/>
      <c r="K504" s="212"/>
      <c r="L504" s="217"/>
      <c r="M504" s="218"/>
      <c r="N504" s="219"/>
      <c r="O504" s="219"/>
      <c r="P504" s="219"/>
      <c r="Q504" s="219"/>
      <c r="R504" s="219"/>
      <c r="S504" s="219"/>
      <c r="T504" s="220"/>
      <c r="AT504" s="221" t="s">
        <v>131</v>
      </c>
      <c r="AU504" s="221" t="s">
        <v>81</v>
      </c>
      <c r="AV504" s="14" t="s">
        <v>81</v>
      </c>
      <c r="AW504" s="14" t="s">
        <v>33</v>
      </c>
      <c r="AX504" s="14" t="s">
        <v>71</v>
      </c>
      <c r="AY504" s="221" t="s">
        <v>124</v>
      </c>
    </row>
    <row r="505" spans="1:65" s="15" customFormat="1" ht="10.199999999999999" hidden="1">
      <c r="B505" s="222"/>
      <c r="C505" s="223"/>
      <c r="D505" s="202" t="s">
        <v>131</v>
      </c>
      <c r="E505" s="224" t="s">
        <v>19</v>
      </c>
      <c r="F505" s="225" t="s">
        <v>140</v>
      </c>
      <c r="G505" s="223"/>
      <c r="H505" s="226">
        <v>39.774999999999999</v>
      </c>
      <c r="I505" s="227"/>
      <c r="J505" s="223"/>
      <c r="K505" s="223"/>
      <c r="L505" s="228"/>
      <c r="M505" s="229"/>
      <c r="N505" s="230"/>
      <c r="O505" s="230"/>
      <c r="P505" s="230"/>
      <c r="Q505" s="230"/>
      <c r="R505" s="230"/>
      <c r="S505" s="230"/>
      <c r="T505" s="231"/>
      <c r="AT505" s="232" t="s">
        <v>131</v>
      </c>
      <c r="AU505" s="232" t="s">
        <v>81</v>
      </c>
      <c r="AV505" s="15" t="s">
        <v>130</v>
      </c>
      <c r="AW505" s="15" t="s">
        <v>33</v>
      </c>
      <c r="AX505" s="15" t="s">
        <v>79</v>
      </c>
      <c r="AY505" s="232" t="s">
        <v>124</v>
      </c>
    </row>
    <row r="506" spans="1:65" s="2" customFormat="1" ht="21.75" customHeight="1">
      <c r="A506" s="34"/>
      <c r="B506" s="35"/>
      <c r="C506" s="187" t="s">
        <v>316</v>
      </c>
      <c r="D506" s="187" t="s">
        <v>126</v>
      </c>
      <c r="E506" s="188" t="s">
        <v>490</v>
      </c>
      <c r="F506" s="189" t="s">
        <v>491</v>
      </c>
      <c r="G506" s="190" t="s">
        <v>172</v>
      </c>
      <c r="H506" s="191">
        <v>88.977000000000004</v>
      </c>
      <c r="I506" s="192"/>
      <c r="J506" s="193">
        <f>ROUND(I506*H506,2)</f>
        <v>0</v>
      </c>
      <c r="K506" s="189" t="s">
        <v>19</v>
      </c>
      <c r="L506" s="39"/>
      <c r="M506" s="194" t="s">
        <v>19</v>
      </c>
      <c r="N506" s="195" t="s">
        <v>42</v>
      </c>
      <c r="O506" s="64"/>
      <c r="P506" s="196">
        <f>O506*H506</f>
        <v>0</v>
      </c>
      <c r="Q506" s="196">
        <v>0</v>
      </c>
      <c r="R506" s="196">
        <f>Q506*H506</f>
        <v>0</v>
      </c>
      <c r="S506" s="196">
        <v>0</v>
      </c>
      <c r="T506" s="197">
        <f>S506*H506</f>
        <v>0</v>
      </c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R506" s="198" t="s">
        <v>173</v>
      </c>
      <c r="AT506" s="198" t="s">
        <v>126</v>
      </c>
      <c r="AU506" s="198" t="s">
        <v>81</v>
      </c>
      <c r="AY506" s="17" t="s">
        <v>124</v>
      </c>
      <c r="BE506" s="199">
        <f>IF(N506="základní",J506,0)</f>
        <v>0</v>
      </c>
      <c r="BF506" s="199">
        <f>IF(N506="snížená",J506,0)</f>
        <v>0</v>
      </c>
      <c r="BG506" s="199">
        <f>IF(N506="zákl. přenesená",J506,0)</f>
        <v>0</v>
      </c>
      <c r="BH506" s="199">
        <f>IF(N506="sníž. přenesená",J506,0)</f>
        <v>0</v>
      </c>
      <c r="BI506" s="199">
        <f>IF(N506="nulová",J506,0)</f>
        <v>0</v>
      </c>
      <c r="BJ506" s="17" t="s">
        <v>79</v>
      </c>
      <c r="BK506" s="199">
        <f>ROUND(I506*H506,2)</f>
        <v>0</v>
      </c>
      <c r="BL506" s="17" t="s">
        <v>173</v>
      </c>
      <c r="BM506" s="198" t="s">
        <v>492</v>
      </c>
    </row>
    <row r="507" spans="1:65" s="13" customFormat="1" ht="10.199999999999999" hidden="1">
      <c r="B507" s="200"/>
      <c r="C507" s="201"/>
      <c r="D507" s="202" t="s">
        <v>131</v>
      </c>
      <c r="E507" s="203" t="s">
        <v>19</v>
      </c>
      <c r="F507" s="204" t="s">
        <v>133</v>
      </c>
      <c r="G507" s="201"/>
      <c r="H507" s="203" t="s">
        <v>19</v>
      </c>
      <c r="I507" s="205"/>
      <c r="J507" s="201"/>
      <c r="K507" s="201"/>
      <c r="L507" s="206"/>
      <c r="M507" s="207"/>
      <c r="N507" s="208"/>
      <c r="O507" s="208"/>
      <c r="P507" s="208"/>
      <c r="Q507" s="208"/>
      <c r="R507" s="208"/>
      <c r="S507" s="208"/>
      <c r="T507" s="209"/>
      <c r="AT507" s="210" t="s">
        <v>131</v>
      </c>
      <c r="AU507" s="210" t="s">
        <v>81</v>
      </c>
      <c r="AV507" s="13" t="s">
        <v>79</v>
      </c>
      <c r="AW507" s="13" t="s">
        <v>33</v>
      </c>
      <c r="AX507" s="13" t="s">
        <v>71</v>
      </c>
      <c r="AY507" s="210" t="s">
        <v>124</v>
      </c>
    </row>
    <row r="508" spans="1:65" s="13" customFormat="1" ht="10.199999999999999" hidden="1">
      <c r="B508" s="200"/>
      <c r="C508" s="201"/>
      <c r="D508" s="202" t="s">
        <v>131</v>
      </c>
      <c r="E508" s="203" t="s">
        <v>19</v>
      </c>
      <c r="F508" s="204" t="s">
        <v>462</v>
      </c>
      <c r="G508" s="201"/>
      <c r="H508" s="203" t="s">
        <v>19</v>
      </c>
      <c r="I508" s="205"/>
      <c r="J508" s="201"/>
      <c r="K508" s="201"/>
      <c r="L508" s="206"/>
      <c r="M508" s="207"/>
      <c r="N508" s="208"/>
      <c r="O508" s="208"/>
      <c r="P508" s="208"/>
      <c r="Q508" s="208"/>
      <c r="R508" s="208"/>
      <c r="S508" s="208"/>
      <c r="T508" s="209"/>
      <c r="AT508" s="210" t="s">
        <v>131</v>
      </c>
      <c r="AU508" s="210" t="s">
        <v>81</v>
      </c>
      <c r="AV508" s="13" t="s">
        <v>79</v>
      </c>
      <c r="AW508" s="13" t="s">
        <v>33</v>
      </c>
      <c r="AX508" s="13" t="s">
        <v>71</v>
      </c>
      <c r="AY508" s="210" t="s">
        <v>124</v>
      </c>
    </row>
    <row r="509" spans="1:65" s="14" customFormat="1" ht="10.199999999999999" hidden="1">
      <c r="B509" s="211"/>
      <c r="C509" s="212"/>
      <c r="D509" s="202" t="s">
        <v>131</v>
      </c>
      <c r="E509" s="213" t="s">
        <v>19</v>
      </c>
      <c r="F509" s="214" t="s">
        <v>493</v>
      </c>
      <c r="G509" s="212"/>
      <c r="H509" s="215">
        <v>88.977000000000004</v>
      </c>
      <c r="I509" s="216"/>
      <c r="J509" s="212"/>
      <c r="K509" s="212"/>
      <c r="L509" s="217"/>
      <c r="M509" s="218"/>
      <c r="N509" s="219"/>
      <c r="O509" s="219"/>
      <c r="P509" s="219"/>
      <c r="Q509" s="219"/>
      <c r="R509" s="219"/>
      <c r="S509" s="219"/>
      <c r="T509" s="220"/>
      <c r="AT509" s="221" t="s">
        <v>131</v>
      </c>
      <c r="AU509" s="221" t="s">
        <v>81</v>
      </c>
      <c r="AV509" s="14" t="s">
        <v>81</v>
      </c>
      <c r="AW509" s="14" t="s">
        <v>33</v>
      </c>
      <c r="AX509" s="14" t="s">
        <v>71</v>
      </c>
      <c r="AY509" s="221" t="s">
        <v>124</v>
      </c>
    </row>
    <row r="510" spans="1:65" s="15" customFormat="1" ht="10.199999999999999" hidden="1">
      <c r="B510" s="222"/>
      <c r="C510" s="223"/>
      <c r="D510" s="202" t="s">
        <v>131</v>
      </c>
      <c r="E510" s="224" t="s">
        <v>19</v>
      </c>
      <c r="F510" s="225" t="s">
        <v>140</v>
      </c>
      <c r="G510" s="223"/>
      <c r="H510" s="226">
        <v>88.977000000000004</v>
      </c>
      <c r="I510" s="227"/>
      <c r="J510" s="223"/>
      <c r="K510" s="223"/>
      <c r="L510" s="228"/>
      <c r="M510" s="229"/>
      <c r="N510" s="230"/>
      <c r="O510" s="230"/>
      <c r="P510" s="230"/>
      <c r="Q510" s="230"/>
      <c r="R510" s="230"/>
      <c r="S510" s="230"/>
      <c r="T510" s="231"/>
      <c r="AT510" s="232" t="s">
        <v>131</v>
      </c>
      <c r="AU510" s="232" t="s">
        <v>81</v>
      </c>
      <c r="AV510" s="15" t="s">
        <v>130</v>
      </c>
      <c r="AW510" s="15" t="s">
        <v>33</v>
      </c>
      <c r="AX510" s="15" t="s">
        <v>79</v>
      </c>
      <c r="AY510" s="232" t="s">
        <v>124</v>
      </c>
    </row>
    <row r="511" spans="1:65" s="2" customFormat="1" ht="33" customHeight="1">
      <c r="A511" s="34"/>
      <c r="B511" s="35"/>
      <c r="C511" s="233" t="s">
        <v>494</v>
      </c>
      <c r="D511" s="233" t="s">
        <v>165</v>
      </c>
      <c r="E511" s="234" t="s">
        <v>495</v>
      </c>
      <c r="F511" s="235" t="s">
        <v>496</v>
      </c>
      <c r="G511" s="236" t="s">
        <v>172</v>
      </c>
      <c r="H511" s="237">
        <v>152.51300000000001</v>
      </c>
      <c r="I511" s="238"/>
      <c r="J511" s="239">
        <f>ROUND(I511*H511,2)</f>
        <v>0</v>
      </c>
      <c r="K511" s="235" t="s">
        <v>19</v>
      </c>
      <c r="L511" s="240"/>
      <c r="M511" s="241" t="s">
        <v>19</v>
      </c>
      <c r="N511" s="242" t="s">
        <v>42</v>
      </c>
      <c r="O511" s="64"/>
      <c r="P511" s="196">
        <f>O511*H511</f>
        <v>0</v>
      </c>
      <c r="Q511" s="196">
        <v>0</v>
      </c>
      <c r="R511" s="196">
        <f>Q511*H511</f>
        <v>0</v>
      </c>
      <c r="S511" s="196">
        <v>0</v>
      </c>
      <c r="T511" s="197">
        <f>S511*H511</f>
        <v>0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198" t="s">
        <v>228</v>
      </c>
      <c r="AT511" s="198" t="s">
        <v>165</v>
      </c>
      <c r="AU511" s="198" t="s">
        <v>81</v>
      </c>
      <c r="AY511" s="17" t="s">
        <v>124</v>
      </c>
      <c r="BE511" s="199">
        <f>IF(N511="základní",J511,0)</f>
        <v>0</v>
      </c>
      <c r="BF511" s="199">
        <f>IF(N511="snížená",J511,0)</f>
        <v>0</v>
      </c>
      <c r="BG511" s="199">
        <f>IF(N511="zákl. přenesená",J511,0)</f>
        <v>0</v>
      </c>
      <c r="BH511" s="199">
        <f>IF(N511="sníž. přenesená",J511,0)</f>
        <v>0</v>
      </c>
      <c r="BI511" s="199">
        <f>IF(N511="nulová",J511,0)</f>
        <v>0</v>
      </c>
      <c r="BJ511" s="17" t="s">
        <v>79</v>
      </c>
      <c r="BK511" s="199">
        <f>ROUND(I511*H511,2)</f>
        <v>0</v>
      </c>
      <c r="BL511" s="17" t="s">
        <v>173</v>
      </c>
      <c r="BM511" s="198" t="s">
        <v>497</v>
      </c>
    </row>
    <row r="512" spans="1:65" s="14" customFormat="1" ht="10.199999999999999" hidden="1">
      <c r="B512" s="211"/>
      <c r="C512" s="212"/>
      <c r="D512" s="202" t="s">
        <v>131</v>
      </c>
      <c r="E512" s="213" t="s">
        <v>19</v>
      </c>
      <c r="F512" s="214" t="s">
        <v>498</v>
      </c>
      <c r="G512" s="212"/>
      <c r="H512" s="215">
        <v>45.741</v>
      </c>
      <c r="I512" s="216"/>
      <c r="J512" s="212"/>
      <c r="K512" s="212"/>
      <c r="L512" s="217"/>
      <c r="M512" s="218"/>
      <c r="N512" s="219"/>
      <c r="O512" s="219"/>
      <c r="P512" s="219"/>
      <c r="Q512" s="219"/>
      <c r="R512" s="219"/>
      <c r="S512" s="219"/>
      <c r="T512" s="220"/>
      <c r="AT512" s="221" t="s">
        <v>131</v>
      </c>
      <c r="AU512" s="221" t="s">
        <v>81</v>
      </c>
      <c r="AV512" s="14" t="s">
        <v>81</v>
      </c>
      <c r="AW512" s="14" t="s">
        <v>33</v>
      </c>
      <c r="AX512" s="14" t="s">
        <v>71</v>
      </c>
      <c r="AY512" s="221" t="s">
        <v>124</v>
      </c>
    </row>
    <row r="513" spans="1:65" s="14" customFormat="1" ht="10.199999999999999" hidden="1">
      <c r="B513" s="211"/>
      <c r="C513" s="212"/>
      <c r="D513" s="202" t="s">
        <v>131</v>
      </c>
      <c r="E513" s="213" t="s">
        <v>19</v>
      </c>
      <c r="F513" s="214" t="s">
        <v>499</v>
      </c>
      <c r="G513" s="212"/>
      <c r="H513" s="215">
        <v>106.77200000000001</v>
      </c>
      <c r="I513" s="216"/>
      <c r="J513" s="212"/>
      <c r="K513" s="212"/>
      <c r="L513" s="217"/>
      <c r="M513" s="218"/>
      <c r="N513" s="219"/>
      <c r="O513" s="219"/>
      <c r="P513" s="219"/>
      <c r="Q513" s="219"/>
      <c r="R513" s="219"/>
      <c r="S513" s="219"/>
      <c r="T513" s="220"/>
      <c r="AT513" s="221" t="s">
        <v>131</v>
      </c>
      <c r="AU513" s="221" t="s">
        <v>81</v>
      </c>
      <c r="AV513" s="14" t="s">
        <v>81</v>
      </c>
      <c r="AW513" s="14" t="s">
        <v>33</v>
      </c>
      <c r="AX513" s="14" t="s">
        <v>71</v>
      </c>
      <c r="AY513" s="221" t="s">
        <v>124</v>
      </c>
    </row>
    <row r="514" spans="1:65" s="15" customFormat="1" ht="10.199999999999999" hidden="1">
      <c r="B514" s="222"/>
      <c r="C514" s="223"/>
      <c r="D514" s="202" t="s">
        <v>131</v>
      </c>
      <c r="E514" s="224" t="s">
        <v>19</v>
      </c>
      <c r="F514" s="225" t="s">
        <v>140</v>
      </c>
      <c r="G514" s="223"/>
      <c r="H514" s="226">
        <v>152.51300000000001</v>
      </c>
      <c r="I514" s="227"/>
      <c r="J514" s="223"/>
      <c r="K514" s="223"/>
      <c r="L514" s="228"/>
      <c r="M514" s="229"/>
      <c r="N514" s="230"/>
      <c r="O514" s="230"/>
      <c r="P514" s="230"/>
      <c r="Q514" s="230"/>
      <c r="R514" s="230"/>
      <c r="S514" s="230"/>
      <c r="T514" s="231"/>
      <c r="AT514" s="232" t="s">
        <v>131</v>
      </c>
      <c r="AU514" s="232" t="s">
        <v>81</v>
      </c>
      <c r="AV514" s="15" t="s">
        <v>130</v>
      </c>
      <c r="AW514" s="15" t="s">
        <v>33</v>
      </c>
      <c r="AX514" s="15" t="s">
        <v>79</v>
      </c>
      <c r="AY514" s="232" t="s">
        <v>124</v>
      </c>
    </row>
    <row r="515" spans="1:65" s="2" customFormat="1" ht="21.75" customHeight="1">
      <c r="A515" s="34"/>
      <c r="B515" s="35"/>
      <c r="C515" s="187" t="s">
        <v>331</v>
      </c>
      <c r="D515" s="187" t="s">
        <v>126</v>
      </c>
      <c r="E515" s="188" t="s">
        <v>500</v>
      </c>
      <c r="F515" s="189" t="s">
        <v>501</v>
      </c>
      <c r="G515" s="190" t="s">
        <v>172</v>
      </c>
      <c r="H515" s="191">
        <v>49.939</v>
      </c>
      <c r="I515" s="192"/>
      <c r="J515" s="193">
        <f>ROUND(I515*H515,2)</f>
        <v>0</v>
      </c>
      <c r="K515" s="189" t="s">
        <v>19</v>
      </c>
      <c r="L515" s="39"/>
      <c r="M515" s="194" t="s">
        <v>19</v>
      </c>
      <c r="N515" s="195" t="s">
        <v>42</v>
      </c>
      <c r="O515" s="64"/>
      <c r="P515" s="196">
        <f>O515*H515</f>
        <v>0</v>
      </c>
      <c r="Q515" s="196">
        <v>0</v>
      </c>
      <c r="R515" s="196">
        <f>Q515*H515</f>
        <v>0</v>
      </c>
      <c r="S515" s="196">
        <v>0</v>
      </c>
      <c r="T515" s="197">
        <f>S515*H515</f>
        <v>0</v>
      </c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R515" s="198" t="s">
        <v>173</v>
      </c>
      <c r="AT515" s="198" t="s">
        <v>126</v>
      </c>
      <c r="AU515" s="198" t="s">
        <v>81</v>
      </c>
      <c r="AY515" s="17" t="s">
        <v>124</v>
      </c>
      <c r="BE515" s="199">
        <f>IF(N515="základní",J515,0)</f>
        <v>0</v>
      </c>
      <c r="BF515" s="199">
        <f>IF(N515="snížená",J515,0)</f>
        <v>0</v>
      </c>
      <c r="BG515" s="199">
        <f>IF(N515="zákl. přenesená",J515,0)</f>
        <v>0</v>
      </c>
      <c r="BH515" s="199">
        <f>IF(N515="sníž. přenesená",J515,0)</f>
        <v>0</v>
      </c>
      <c r="BI515" s="199">
        <f>IF(N515="nulová",J515,0)</f>
        <v>0</v>
      </c>
      <c r="BJ515" s="17" t="s">
        <v>79</v>
      </c>
      <c r="BK515" s="199">
        <f>ROUND(I515*H515,2)</f>
        <v>0</v>
      </c>
      <c r="BL515" s="17" t="s">
        <v>173</v>
      </c>
      <c r="BM515" s="198" t="s">
        <v>502</v>
      </c>
    </row>
    <row r="516" spans="1:65" s="13" customFormat="1" ht="10.199999999999999" hidden="1">
      <c r="B516" s="200"/>
      <c r="C516" s="201"/>
      <c r="D516" s="202" t="s">
        <v>131</v>
      </c>
      <c r="E516" s="203" t="s">
        <v>19</v>
      </c>
      <c r="F516" s="204" t="s">
        <v>133</v>
      </c>
      <c r="G516" s="201"/>
      <c r="H516" s="203" t="s">
        <v>19</v>
      </c>
      <c r="I516" s="205"/>
      <c r="J516" s="201"/>
      <c r="K516" s="201"/>
      <c r="L516" s="206"/>
      <c r="M516" s="207"/>
      <c r="N516" s="208"/>
      <c r="O516" s="208"/>
      <c r="P516" s="208"/>
      <c r="Q516" s="208"/>
      <c r="R516" s="208"/>
      <c r="S516" s="208"/>
      <c r="T516" s="209"/>
      <c r="AT516" s="210" t="s">
        <v>131</v>
      </c>
      <c r="AU516" s="210" t="s">
        <v>81</v>
      </c>
      <c r="AV516" s="13" t="s">
        <v>79</v>
      </c>
      <c r="AW516" s="13" t="s">
        <v>33</v>
      </c>
      <c r="AX516" s="13" t="s">
        <v>71</v>
      </c>
      <c r="AY516" s="210" t="s">
        <v>124</v>
      </c>
    </row>
    <row r="517" spans="1:65" s="13" customFormat="1" ht="10.199999999999999" hidden="1">
      <c r="B517" s="200"/>
      <c r="C517" s="201"/>
      <c r="D517" s="202" t="s">
        <v>131</v>
      </c>
      <c r="E517" s="203" t="s">
        <v>19</v>
      </c>
      <c r="F517" s="204" t="s">
        <v>503</v>
      </c>
      <c r="G517" s="201"/>
      <c r="H517" s="203" t="s">
        <v>19</v>
      </c>
      <c r="I517" s="205"/>
      <c r="J517" s="201"/>
      <c r="K517" s="201"/>
      <c r="L517" s="206"/>
      <c r="M517" s="207"/>
      <c r="N517" s="208"/>
      <c r="O517" s="208"/>
      <c r="P517" s="208"/>
      <c r="Q517" s="208"/>
      <c r="R517" s="208"/>
      <c r="S517" s="208"/>
      <c r="T517" s="209"/>
      <c r="AT517" s="210" t="s">
        <v>131</v>
      </c>
      <c r="AU517" s="210" t="s">
        <v>81</v>
      </c>
      <c r="AV517" s="13" t="s">
        <v>79</v>
      </c>
      <c r="AW517" s="13" t="s">
        <v>33</v>
      </c>
      <c r="AX517" s="13" t="s">
        <v>71</v>
      </c>
      <c r="AY517" s="210" t="s">
        <v>124</v>
      </c>
    </row>
    <row r="518" spans="1:65" s="14" customFormat="1" ht="20.399999999999999" hidden="1">
      <c r="B518" s="211"/>
      <c r="C518" s="212"/>
      <c r="D518" s="202" t="s">
        <v>131</v>
      </c>
      <c r="E518" s="213" t="s">
        <v>19</v>
      </c>
      <c r="F518" s="214" t="s">
        <v>504</v>
      </c>
      <c r="G518" s="212"/>
      <c r="H518" s="215">
        <v>49.939</v>
      </c>
      <c r="I518" s="216"/>
      <c r="J518" s="212"/>
      <c r="K518" s="212"/>
      <c r="L518" s="217"/>
      <c r="M518" s="218"/>
      <c r="N518" s="219"/>
      <c r="O518" s="219"/>
      <c r="P518" s="219"/>
      <c r="Q518" s="219"/>
      <c r="R518" s="219"/>
      <c r="S518" s="219"/>
      <c r="T518" s="220"/>
      <c r="AT518" s="221" t="s">
        <v>131</v>
      </c>
      <c r="AU518" s="221" t="s">
        <v>81</v>
      </c>
      <c r="AV518" s="14" t="s">
        <v>81</v>
      </c>
      <c r="AW518" s="14" t="s">
        <v>33</v>
      </c>
      <c r="AX518" s="14" t="s">
        <v>71</v>
      </c>
      <c r="AY518" s="221" t="s">
        <v>124</v>
      </c>
    </row>
    <row r="519" spans="1:65" s="15" customFormat="1" ht="10.199999999999999" hidden="1">
      <c r="B519" s="222"/>
      <c r="C519" s="223"/>
      <c r="D519" s="202" t="s">
        <v>131</v>
      </c>
      <c r="E519" s="224" t="s">
        <v>19</v>
      </c>
      <c r="F519" s="225" t="s">
        <v>140</v>
      </c>
      <c r="G519" s="223"/>
      <c r="H519" s="226">
        <v>49.939</v>
      </c>
      <c r="I519" s="227"/>
      <c r="J519" s="223"/>
      <c r="K519" s="223"/>
      <c r="L519" s="228"/>
      <c r="M519" s="229"/>
      <c r="N519" s="230"/>
      <c r="O519" s="230"/>
      <c r="P519" s="230"/>
      <c r="Q519" s="230"/>
      <c r="R519" s="230"/>
      <c r="S519" s="230"/>
      <c r="T519" s="231"/>
      <c r="AT519" s="232" t="s">
        <v>131</v>
      </c>
      <c r="AU519" s="232" t="s">
        <v>81</v>
      </c>
      <c r="AV519" s="15" t="s">
        <v>130</v>
      </c>
      <c r="AW519" s="15" t="s">
        <v>33</v>
      </c>
      <c r="AX519" s="15" t="s">
        <v>79</v>
      </c>
      <c r="AY519" s="232" t="s">
        <v>124</v>
      </c>
    </row>
    <row r="520" spans="1:65" s="2" customFormat="1" ht="21.75" customHeight="1">
      <c r="A520" s="34"/>
      <c r="B520" s="35"/>
      <c r="C520" s="187" t="s">
        <v>505</v>
      </c>
      <c r="D520" s="187" t="s">
        <v>126</v>
      </c>
      <c r="E520" s="188" t="s">
        <v>506</v>
      </c>
      <c r="F520" s="189" t="s">
        <v>507</v>
      </c>
      <c r="G520" s="190" t="s">
        <v>172</v>
      </c>
      <c r="H520" s="191">
        <v>10.08</v>
      </c>
      <c r="I520" s="192"/>
      <c r="J520" s="193">
        <f>ROUND(I520*H520,2)</f>
        <v>0</v>
      </c>
      <c r="K520" s="189" t="s">
        <v>19</v>
      </c>
      <c r="L520" s="39"/>
      <c r="M520" s="194" t="s">
        <v>19</v>
      </c>
      <c r="N520" s="195" t="s">
        <v>42</v>
      </c>
      <c r="O520" s="64"/>
      <c r="P520" s="196">
        <f>O520*H520</f>
        <v>0</v>
      </c>
      <c r="Q520" s="196">
        <v>0</v>
      </c>
      <c r="R520" s="196">
        <f>Q520*H520</f>
        <v>0</v>
      </c>
      <c r="S520" s="196">
        <v>0</v>
      </c>
      <c r="T520" s="197">
        <f>S520*H520</f>
        <v>0</v>
      </c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R520" s="198" t="s">
        <v>173</v>
      </c>
      <c r="AT520" s="198" t="s">
        <v>126</v>
      </c>
      <c r="AU520" s="198" t="s">
        <v>81</v>
      </c>
      <c r="AY520" s="17" t="s">
        <v>124</v>
      </c>
      <c r="BE520" s="199">
        <f>IF(N520="základní",J520,0)</f>
        <v>0</v>
      </c>
      <c r="BF520" s="199">
        <f>IF(N520="snížená",J520,0)</f>
        <v>0</v>
      </c>
      <c r="BG520" s="199">
        <f>IF(N520="zákl. přenesená",J520,0)</f>
        <v>0</v>
      </c>
      <c r="BH520" s="199">
        <f>IF(N520="sníž. přenesená",J520,0)</f>
        <v>0</v>
      </c>
      <c r="BI520" s="199">
        <f>IF(N520="nulová",J520,0)</f>
        <v>0</v>
      </c>
      <c r="BJ520" s="17" t="s">
        <v>79</v>
      </c>
      <c r="BK520" s="199">
        <f>ROUND(I520*H520,2)</f>
        <v>0</v>
      </c>
      <c r="BL520" s="17" t="s">
        <v>173</v>
      </c>
      <c r="BM520" s="198" t="s">
        <v>508</v>
      </c>
    </row>
    <row r="521" spans="1:65" s="13" customFormat="1" ht="10.199999999999999" hidden="1">
      <c r="B521" s="200"/>
      <c r="C521" s="201"/>
      <c r="D521" s="202" t="s">
        <v>131</v>
      </c>
      <c r="E521" s="203" t="s">
        <v>19</v>
      </c>
      <c r="F521" s="204" t="s">
        <v>133</v>
      </c>
      <c r="G521" s="201"/>
      <c r="H521" s="203" t="s">
        <v>19</v>
      </c>
      <c r="I521" s="205"/>
      <c r="J521" s="201"/>
      <c r="K521" s="201"/>
      <c r="L521" s="206"/>
      <c r="M521" s="207"/>
      <c r="N521" s="208"/>
      <c r="O521" s="208"/>
      <c r="P521" s="208"/>
      <c r="Q521" s="208"/>
      <c r="R521" s="208"/>
      <c r="S521" s="208"/>
      <c r="T521" s="209"/>
      <c r="AT521" s="210" t="s">
        <v>131</v>
      </c>
      <c r="AU521" s="210" t="s">
        <v>81</v>
      </c>
      <c r="AV521" s="13" t="s">
        <v>79</v>
      </c>
      <c r="AW521" s="13" t="s">
        <v>33</v>
      </c>
      <c r="AX521" s="13" t="s">
        <v>71</v>
      </c>
      <c r="AY521" s="210" t="s">
        <v>124</v>
      </c>
    </row>
    <row r="522" spans="1:65" s="13" customFormat="1" ht="10.199999999999999" hidden="1">
      <c r="B522" s="200"/>
      <c r="C522" s="201"/>
      <c r="D522" s="202" t="s">
        <v>131</v>
      </c>
      <c r="E522" s="203" t="s">
        <v>19</v>
      </c>
      <c r="F522" s="204" t="s">
        <v>509</v>
      </c>
      <c r="G522" s="201"/>
      <c r="H522" s="203" t="s">
        <v>19</v>
      </c>
      <c r="I522" s="205"/>
      <c r="J522" s="201"/>
      <c r="K522" s="201"/>
      <c r="L522" s="206"/>
      <c r="M522" s="207"/>
      <c r="N522" s="208"/>
      <c r="O522" s="208"/>
      <c r="P522" s="208"/>
      <c r="Q522" s="208"/>
      <c r="R522" s="208"/>
      <c r="S522" s="208"/>
      <c r="T522" s="209"/>
      <c r="AT522" s="210" t="s">
        <v>131</v>
      </c>
      <c r="AU522" s="210" t="s">
        <v>81</v>
      </c>
      <c r="AV522" s="13" t="s">
        <v>79</v>
      </c>
      <c r="AW522" s="13" t="s">
        <v>33</v>
      </c>
      <c r="AX522" s="13" t="s">
        <v>71</v>
      </c>
      <c r="AY522" s="210" t="s">
        <v>124</v>
      </c>
    </row>
    <row r="523" spans="1:65" s="14" customFormat="1" ht="10.199999999999999" hidden="1">
      <c r="B523" s="211"/>
      <c r="C523" s="212"/>
      <c r="D523" s="202" t="s">
        <v>131</v>
      </c>
      <c r="E523" s="213" t="s">
        <v>19</v>
      </c>
      <c r="F523" s="214" t="s">
        <v>510</v>
      </c>
      <c r="G523" s="212"/>
      <c r="H523" s="215">
        <v>10.08</v>
      </c>
      <c r="I523" s="216"/>
      <c r="J523" s="212"/>
      <c r="K523" s="212"/>
      <c r="L523" s="217"/>
      <c r="M523" s="218"/>
      <c r="N523" s="219"/>
      <c r="O523" s="219"/>
      <c r="P523" s="219"/>
      <c r="Q523" s="219"/>
      <c r="R523" s="219"/>
      <c r="S523" s="219"/>
      <c r="T523" s="220"/>
      <c r="AT523" s="221" t="s">
        <v>131</v>
      </c>
      <c r="AU523" s="221" t="s">
        <v>81</v>
      </c>
      <c r="AV523" s="14" t="s">
        <v>81</v>
      </c>
      <c r="AW523" s="14" t="s">
        <v>33</v>
      </c>
      <c r="AX523" s="14" t="s">
        <v>71</v>
      </c>
      <c r="AY523" s="221" t="s">
        <v>124</v>
      </c>
    </row>
    <row r="524" spans="1:65" s="15" customFormat="1" ht="10.199999999999999" hidden="1">
      <c r="B524" s="222"/>
      <c r="C524" s="223"/>
      <c r="D524" s="202" t="s">
        <v>131</v>
      </c>
      <c r="E524" s="224" t="s">
        <v>19</v>
      </c>
      <c r="F524" s="225" t="s">
        <v>140</v>
      </c>
      <c r="G524" s="223"/>
      <c r="H524" s="226">
        <v>10.08</v>
      </c>
      <c r="I524" s="227"/>
      <c r="J524" s="223"/>
      <c r="K524" s="223"/>
      <c r="L524" s="228"/>
      <c r="M524" s="229"/>
      <c r="N524" s="230"/>
      <c r="O524" s="230"/>
      <c r="P524" s="230"/>
      <c r="Q524" s="230"/>
      <c r="R524" s="230"/>
      <c r="S524" s="230"/>
      <c r="T524" s="231"/>
      <c r="AT524" s="232" t="s">
        <v>131</v>
      </c>
      <c r="AU524" s="232" t="s">
        <v>81</v>
      </c>
      <c r="AV524" s="15" t="s">
        <v>130</v>
      </c>
      <c r="AW524" s="15" t="s">
        <v>33</v>
      </c>
      <c r="AX524" s="15" t="s">
        <v>79</v>
      </c>
      <c r="AY524" s="232" t="s">
        <v>124</v>
      </c>
    </row>
    <row r="525" spans="1:65" s="2" customFormat="1" ht="21.75" customHeight="1">
      <c r="A525" s="34"/>
      <c r="B525" s="35"/>
      <c r="C525" s="187" t="s">
        <v>336</v>
      </c>
      <c r="D525" s="187" t="s">
        <v>126</v>
      </c>
      <c r="E525" s="188" t="s">
        <v>511</v>
      </c>
      <c r="F525" s="189" t="s">
        <v>512</v>
      </c>
      <c r="G525" s="190" t="s">
        <v>156</v>
      </c>
      <c r="H525" s="191">
        <v>1.2250000000000001</v>
      </c>
      <c r="I525" s="192"/>
      <c r="J525" s="193">
        <f>ROUND(I525*H525,2)</f>
        <v>0</v>
      </c>
      <c r="K525" s="189" t="s">
        <v>19</v>
      </c>
      <c r="L525" s="39"/>
      <c r="M525" s="194" t="s">
        <v>19</v>
      </c>
      <c r="N525" s="195" t="s">
        <v>42</v>
      </c>
      <c r="O525" s="64"/>
      <c r="P525" s="196">
        <f>O525*H525</f>
        <v>0</v>
      </c>
      <c r="Q525" s="196">
        <v>0</v>
      </c>
      <c r="R525" s="196">
        <f>Q525*H525</f>
        <v>0</v>
      </c>
      <c r="S525" s="196">
        <v>0</v>
      </c>
      <c r="T525" s="197">
        <f>S525*H525</f>
        <v>0</v>
      </c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R525" s="198" t="s">
        <v>173</v>
      </c>
      <c r="AT525" s="198" t="s">
        <v>126</v>
      </c>
      <c r="AU525" s="198" t="s">
        <v>81</v>
      </c>
      <c r="AY525" s="17" t="s">
        <v>124</v>
      </c>
      <c r="BE525" s="199">
        <f>IF(N525="základní",J525,0)</f>
        <v>0</v>
      </c>
      <c r="BF525" s="199">
        <f>IF(N525="snížená",J525,0)</f>
        <v>0</v>
      </c>
      <c r="BG525" s="199">
        <f>IF(N525="zákl. přenesená",J525,0)</f>
        <v>0</v>
      </c>
      <c r="BH525" s="199">
        <f>IF(N525="sníž. přenesená",J525,0)</f>
        <v>0</v>
      </c>
      <c r="BI525" s="199">
        <f>IF(N525="nulová",J525,0)</f>
        <v>0</v>
      </c>
      <c r="BJ525" s="17" t="s">
        <v>79</v>
      </c>
      <c r="BK525" s="199">
        <f>ROUND(I525*H525,2)</f>
        <v>0</v>
      </c>
      <c r="BL525" s="17" t="s">
        <v>173</v>
      </c>
      <c r="BM525" s="198" t="s">
        <v>513</v>
      </c>
    </row>
    <row r="526" spans="1:65" s="12" customFormat="1" ht="22.8" customHeight="1">
      <c r="B526" s="171"/>
      <c r="C526" s="172"/>
      <c r="D526" s="173" t="s">
        <v>70</v>
      </c>
      <c r="E526" s="185" t="s">
        <v>514</v>
      </c>
      <c r="F526" s="185" t="s">
        <v>515</v>
      </c>
      <c r="G526" s="172"/>
      <c r="H526" s="172"/>
      <c r="I526" s="175"/>
      <c r="J526" s="186">
        <f>BK526</f>
        <v>0</v>
      </c>
      <c r="K526" s="172"/>
      <c r="L526" s="177"/>
      <c r="M526" s="178"/>
      <c r="N526" s="179"/>
      <c r="O526" s="179"/>
      <c r="P526" s="180">
        <f>SUM(P527:P610)</f>
        <v>0</v>
      </c>
      <c r="Q526" s="179"/>
      <c r="R526" s="180">
        <f>SUM(R527:R610)</f>
        <v>0</v>
      </c>
      <c r="S526" s="179"/>
      <c r="T526" s="181">
        <f>SUM(T527:T610)</f>
        <v>0</v>
      </c>
      <c r="AR526" s="182" t="s">
        <v>81</v>
      </c>
      <c r="AT526" s="183" t="s">
        <v>70</v>
      </c>
      <c r="AU526" s="183" t="s">
        <v>79</v>
      </c>
      <c r="AY526" s="182" t="s">
        <v>124</v>
      </c>
      <c r="BK526" s="184">
        <f>SUM(BK527:BK610)</f>
        <v>0</v>
      </c>
    </row>
    <row r="527" spans="1:65" s="2" customFormat="1" ht="21.75" customHeight="1">
      <c r="A527" s="34"/>
      <c r="B527" s="35"/>
      <c r="C527" s="187" t="s">
        <v>516</v>
      </c>
      <c r="D527" s="187" t="s">
        <v>126</v>
      </c>
      <c r="E527" s="188" t="s">
        <v>517</v>
      </c>
      <c r="F527" s="189" t="s">
        <v>518</v>
      </c>
      <c r="G527" s="190" t="s">
        <v>307</v>
      </c>
      <c r="H527" s="191">
        <v>1</v>
      </c>
      <c r="I527" s="192"/>
      <c r="J527" s="193">
        <f>ROUND(I527*H527,2)</f>
        <v>0</v>
      </c>
      <c r="K527" s="189" t="s">
        <v>19</v>
      </c>
      <c r="L527" s="39"/>
      <c r="M527" s="194" t="s">
        <v>19</v>
      </c>
      <c r="N527" s="195" t="s">
        <v>42</v>
      </c>
      <c r="O527" s="64"/>
      <c r="P527" s="196">
        <f>O527*H527</f>
        <v>0</v>
      </c>
      <c r="Q527" s="196">
        <v>0</v>
      </c>
      <c r="R527" s="196">
        <f>Q527*H527</f>
        <v>0</v>
      </c>
      <c r="S527" s="196">
        <v>0</v>
      </c>
      <c r="T527" s="197">
        <f>S527*H527</f>
        <v>0</v>
      </c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R527" s="198" t="s">
        <v>173</v>
      </c>
      <c r="AT527" s="198" t="s">
        <v>126</v>
      </c>
      <c r="AU527" s="198" t="s">
        <v>81</v>
      </c>
      <c r="AY527" s="17" t="s">
        <v>124</v>
      </c>
      <c r="BE527" s="199">
        <f>IF(N527="základní",J527,0)</f>
        <v>0</v>
      </c>
      <c r="BF527" s="199">
        <f>IF(N527="snížená",J527,0)</f>
        <v>0</v>
      </c>
      <c r="BG527" s="199">
        <f>IF(N527="zákl. přenesená",J527,0)</f>
        <v>0</v>
      </c>
      <c r="BH527" s="199">
        <f>IF(N527="sníž. přenesená",J527,0)</f>
        <v>0</v>
      </c>
      <c r="BI527" s="199">
        <f>IF(N527="nulová",J527,0)</f>
        <v>0</v>
      </c>
      <c r="BJ527" s="17" t="s">
        <v>79</v>
      </c>
      <c r="BK527" s="199">
        <f>ROUND(I527*H527,2)</f>
        <v>0</v>
      </c>
      <c r="BL527" s="17" t="s">
        <v>173</v>
      </c>
      <c r="BM527" s="198" t="s">
        <v>519</v>
      </c>
    </row>
    <row r="528" spans="1:65" s="13" customFormat="1" ht="20.399999999999999" hidden="1">
      <c r="B528" s="200"/>
      <c r="C528" s="201"/>
      <c r="D528" s="202" t="s">
        <v>131</v>
      </c>
      <c r="E528" s="203" t="s">
        <v>19</v>
      </c>
      <c r="F528" s="204" t="s">
        <v>520</v>
      </c>
      <c r="G528" s="201"/>
      <c r="H528" s="203" t="s">
        <v>19</v>
      </c>
      <c r="I528" s="205"/>
      <c r="J528" s="201"/>
      <c r="K528" s="201"/>
      <c r="L528" s="206"/>
      <c r="M528" s="207"/>
      <c r="N528" s="208"/>
      <c r="O528" s="208"/>
      <c r="P528" s="208"/>
      <c r="Q528" s="208"/>
      <c r="R528" s="208"/>
      <c r="S528" s="208"/>
      <c r="T528" s="209"/>
      <c r="AT528" s="210" t="s">
        <v>131</v>
      </c>
      <c r="AU528" s="210" t="s">
        <v>81</v>
      </c>
      <c r="AV528" s="13" t="s">
        <v>79</v>
      </c>
      <c r="AW528" s="13" t="s">
        <v>33</v>
      </c>
      <c r="AX528" s="13" t="s">
        <v>71</v>
      </c>
      <c r="AY528" s="210" t="s">
        <v>124</v>
      </c>
    </row>
    <row r="529" spans="1:65" s="14" customFormat="1" ht="10.199999999999999" hidden="1">
      <c r="B529" s="211"/>
      <c r="C529" s="212"/>
      <c r="D529" s="202" t="s">
        <v>131</v>
      </c>
      <c r="E529" s="213" t="s">
        <v>19</v>
      </c>
      <c r="F529" s="214" t="s">
        <v>521</v>
      </c>
      <c r="G529" s="212"/>
      <c r="H529" s="215">
        <v>1</v>
      </c>
      <c r="I529" s="216"/>
      <c r="J529" s="212"/>
      <c r="K529" s="212"/>
      <c r="L529" s="217"/>
      <c r="M529" s="218"/>
      <c r="N529" s="219"/>
      <c r="O529" s="219"/>
      <c r="P529" s="219"/>
      <c r="Q529" s="219"/>
      <c r="R529" s="219"/>
      <c r="S529" s="219"/>
      <c r="T529" s="220"/>
      <c r="AT529" s="221" t="s">
        <v>131</v>
      </c>
      <c r="AU529" s="221" t="s">
        <v>81</v>
      </c>
      <c r="AV529" s="14" t="s">
        <v>81</v>
      </c>
      <c r="AW529" s="14" t="s">
        <v>33</v>
      </c>
      <c r="AX529" s="14" t="s">
        <v>71</v>
      </c>
      <c r="AY529" s="221" t="s">
        <v>124</v>
      </c>
    </row>
    <row r="530" spans="1:65" s="15" customFormat="1" ht="10.199999999999999" hidden="1">
      <c r="B530" s="222"/>
      <c r="C530" s="223"/>
      <c r="D530" s="202" t="s">
        <v>131</v>
      </c>
      <c r="E530" s="224" t="s">
        <v>19</v>
      </c>
      <c r="F530" s="225" t="s">
        <v>140</v>
      </c>
      <c r="G530" s="223"/>
      <c r="H530" s="226">
        <v>1</v>
      </c>
      <c r="I530" s="227"/>
      <c r="J530" s="223"/>
      <c r="K530" s="223"/>
      <c r="L530" s="228"/>
      <c r="M530" s="229"/>
      <c r="N530" s="230"/>
      <c r="O530" s="230"/>
      <c r="P530" s="230"/>
      <c r="Q530" s="230"/>
      <c r="R530" s="230"/>
      <c r="S530" s="230"/>
      <c r="T530" s="231"/>
      <c r="AT530" s="232" t="s">
        <v>131</v>
      </c>
      <c r="AU530" s="232" t="s">
        <v>81</v>
      </c>
      <c r="AV530" s="15" t="s">
        <v>130</v>
      </c>
      <c r="AW530" s="15" t="s">
        <v>33</v>
      </c>
      <c r="AX530" s="15" t="s">
        <v>79</v>
      </c>
      <c r="AY530" s="232" t="s">
        <v>124</v>
      </c>
    </row>
    <row r="531" spans="1:65" s="2" customFormat="1" ht="21.75" customHeight="1">
      <c r="A531" s="34"/>
      <c r="B531" s="35"/>
      <c r="C531" s="187" t="s">
        <v>344</v>
      </c>
      <c r="D531" s="187" t="s">
        <v>126</v>
      </c>
      <c r="E531" s="188" t="s">
        <v>522</v>
      </c>
      <c r="F531" s="189" t="s">
        <v>523</v>
      </c>
      <c r="G531" s="190" t="s">
        <v>524</v>
      </c>
      <c r="H531" s="191">
        <v>864.03</v>
      </c>
      <c r="I531" s="192"/>
      <c r="J531" s="193">
        <f>ROUND(I531*H531,2)</f>
        <v>0</v>
      </c>
      <c r="K531" s="189" t="s">
        <v>19</v>
      </c>
      <c r="L531" s="39"/>
      <c r="M531" s="194" t="s">
        <v>19</v>
      </c>
      <c r="N531" s="195" t="s">
        <v>42</v>
      </c>
      <c r="O531" s="64"/>
      <c r="P531" s="196">
        <f>O531*H531</f>
        <v>0</v>
      </c>
      <c r="Q531" s="196">
        <v>0</v>
      </c>
      <c r="R531" s="196">
        <f>Q531*H531</f>
        <v>0</v>
      </c>
      <c r="S531" s="196">
        <v>0</v>
      </c>
      <c r="T531" s="197">
        <f>S531*H531</f>
        <v>0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198" t="s">
        <v>173</v>
      </c>
      <c r="AT531" s="198" t="s">
        <v>126</v>
      </c>
      <c r="AU531" s="198" t="s">
        <v>81</v>
      </c>
      <c r="AY531" s="17" t="s">
        <v>124</v>
      </c>
      <c r="BE531" s="199">
        <f>IF(N531="základní",J531,0)</f>
        <v>0</v>
      </c>
      <c r="BF531" s="199">
        <f>IF(N531="snížená",J531,0)</f>
        <v>0</v>
      </c>
      <c r="BG531" s="199">
        <f>IF(N531="zákl. přenesená",J531,0)</f>
        <v>0</v>
      </c>
      <c r="BH531" s="199">
        <f>IF(N531="sníž. přenesená",J531,0)</f>
        <v>0</v>
      </c>
      <c r="BI531" s="199">
        <f>IF(N531="nulová",J531,0)</f>
        <v>0</v>
      </c>
      <c r="BJ531" s="17" t="s">
        <v>79</v>
      </c>
      <c r="BK531" s="199">
        <f>ROUND(I531*H531,2)</f>
        <v>0</v>
      </c>
      <c r="BL531" s="17" t="s">
        <v>173</v>
      </c>
      <c r="BM531" s="198" t="s">
        <v>525</v>
      </c>
    </row>
    <row r="532" spans="1:65" s="13" customFormat="1" ht="20.399999999999999" hidden="1">
      <c r="B532" s="200"/>
      <c r="C532" s="201"/>
      <c r="D532" s="202" t="s">
        <v>131</v>
      </c>
      <c r="E532" s="203" t="s">
        <v>19</v>
      </c>
      <c r="F532" s="204" t="s">
        <v>526</v>
      </c>
      <c r="G532" s="201"/>
      <c r="H532" s="203" t="s">
        <v>19</v>
      </c>
      <c r="I532" s="205"/>
      <c r="J532" s="201"/>
      <c r="K532" s="201"/>
      <c r="L532" s="206"/>
      <c r="M532" s="207"/>
      <c r="N532" s="208"/>
      <c r="O532" s="208"/>
      <c r="P532" s="208"/>
      <c r="Q532" s="208"/>
      <c r="R532" s="208"/>
      <c r="S532" s="208"/>
      <c r="T532" s="209"/>
      <c r="AT532" s="210" t="s">
        <v>131</v>
      </c>
      <c r="AU532" s="210" t="s">
        <v>81</v>
      </c>
      <c r="AV532" s="13" t="s">
        <v>79</v>
      </c>
      <c r="AW532" s="13" t="s">
        <v>33</v>
      </c>
      <c r="AX532" s="13" t="s">
        <v>71</v>
      </c>
      <c r="AY532" s="210" t="s">
        <v>124</v>
      </c>
    </row>
    <row r="533" spans="1:65" s="14" customFormat="1" ht="10.199999999999999" hidden="1">
      <c r="B533" s="211"/>
      <c r="C533" s="212"/>
      <c r="D533" s="202" t="s">
        <v>131</v>
      </c>
      <c r="E533" s="213" t="s">
        <v>19</v>
      </c>
      <c r="F533" s="214" t="s">
        <v>527</v>
      </c>
      <c r="G533" s="212"/>
      <c r="H533" s="215">
        <v>864.03</v>
      </c>
      <c r="I533" s="216"/>
      <c r="J533" s="212"/>
      <c r="K533" s="212"/>
      <c r="L533" s="217"/>
      <c r="M533" s="218"/>
      <c r="N533" s="219"/>
      <c r="O533" s="219"/>
      <c r="P533" s="219"/>
      <c r="Q533" s="219"/>
      <c r="R533" s="219"/>
      <c r="S533" s="219"/>
      <c r="T533" s="220"/>
      <c r="AT533" s="221" t="s">
        <v>131</v>
      </c>
      <c r="AU533" s="221" t="s">
        <v>81</v>
      </c>
      <c r="AV533" s="14" t="s">
        <v>81</v>
      </c>
      <c r="AW533" s="14" t="s">
        <v>33</v>
      </c>
      <c r="AX533" s="14" t="s">
        <v>71</v>
      </c>
      <c r="AY533" s="221" t="s">
        <v>124</v>
      </c>
    </row>
    <row r="534" spans="1:65" s="15" customFormat="1" ht="10.199999999999999" hidden="1">
      <c r="B534" s="222"/>
      <c r="C534" s="223"/>
      <c r="D534" s="202" t="s">
        <v>131</v>
      </c>
      <c r="E534" s="224" t="s">
        <v>19</v>
      </c>
      <c r="F534" s="225" t="s">
        <v>140</v>
      </c>
      <c r="G534" s="223"/>
      <c r="H534" s="226">
        <v>864.03</v>
      </c>
      <c r="I534" s="227"/>
      <c r="J534" s="223"/>
      <c r="K534" s="223"/>
      <c r="L534" s="228"/>
      <c r="M534" s="229"/>
      <c r="N534" s="230"/>
      <c r="O534" s="230"/>
      <c r="P534" s="230"/>
      <c r="Q534" s="230"/>
      <c r="R534" s="230"/>
      <c r="S534" s="230"/>
      <c r="T534" s="231"/>
      <c r="AT534" s="232" t="s">
        <v>131</v>
      </c>
      <c r="AU534" s="232" t="s">
        <v>81</v>
      </c>
      <c r="AV534" s="15" t="s">
        <v>130</v>
      </c>
      <c r="AW534" s="15" t="s">
        <v>33</v>
      </c>
      <c r="AX534" s="15" t="s">
        <v>79</v>
      </c>
      <c r="AY534" s="232" t="s">
        <v>124</v>
      </c>
    </row>
    <row r="535" spans="1:65" s="2" customFormat="1" ht="21.75" customHeight="1">
      <c r="A535" s="34"/>
      <c r="B535" s="35"/>
      <c r="C535" s="187" t="s">
        <v>528</v>
      </c>
      <c r="D535" s="187" t="s">
        <v>126</v>
      </c>
      <c r="E535" s="188" t="s">
        <v>529</v>
      </c>
      <c r="F535" s="189" t="s">
        <v>530</v>
      </c>
      <c r="G535" s="190" t="s">
        <v>524</v>
      </c>
      <c r="H535" s="191">
        <v>9.16</v>
      </c>
      <c r="I535" s="192"/>
      <c r="J535" s="193">
        <f>ROUND(I535*H535,2)</f>
        <v>0</v>
      </c>
      <c r="K535" s="189" t="s">
        <v>19</v>
      </c>
      <c r="L535" s="39"/>
      <c r="M535" s="194" t="s">
        <v>19</v>
      </c>
      <c r="N535" s="195" t="s">
        <v>42</v>
      </c>
      <c r="O535" s="64"/>
      <c r="P535" s="196">
        <f>O535*H535</f>
        <v>0</v>
      </c>
      <c r="Q535" s="196">
        <v>0</v>
      </c>
      <c r="R535" s="196">
        <f>Q535*H535</f>
        <v>0</v>
      </c>
      <c r="S535" s="196">
        <v>0</v>
      </c>
      <c r="T535" s="197">
        <f>S535*H535</f>
        <v>0</v>
      </c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R535" s="198" t="s">
        <v>173</v>
      </c>
      <c r="AT535" s="198" t="s">
        <v>126</v>
      </c>
      <c r="AU535" s="198" t="s">
        <v>81</v>
      </c>
      <c r="AY535" s="17" t="s">
        <v>124</v>
      </c>
      <c r="BE535" s="199">
        <f>IF(N535="základní",J535,0)</f>
        <v>0</v>
      </c>
      <c r="BF535" s="199">
        <f>IF(N535="snížená",J535,0)</f>
        <v>0</v>
      </c>
      <c r="BG535" s="199">
        <f>IF(N535="zákl. přenesená",J535,0)</f>
        <v>0</v>
      </c>
      <c r="BH535" s="199">
        <f>IF(N535="sníž. přenesená",J535,0)</f>
        <v>0</v>
      </c>
      <c r="BI535" s="199">
        <f>IF(N535="nulová",J535,0)</f>
        <v>0</v>
      </c>
      <c r="BJ535" s="17" t="s">
        <v>79</v>
      </c>
      <c r="BK535" s="199">
        <f>ROUND(I535*H535,2)</f>
        <v>0</v>
      </c>
      <c r="BL535" s="17" t="s">
        <v>173</v>
      </c>
      <c r="BM535" s="198" t="s">
        <v>531</v>
      </c>
    </row>
    <row r="536" spans="1:65" s="13" customFormat="1" ht="20.399999999999999" hidden="1">
      <c r="B536" s="200"/>
      <c r="C536" s="201"/>
      <c r="D536" s="202" t="s">
        <v>131</v>
      </c>
      <c r="E536" s="203" t="s">
        <v>19</v>
      </c>
      <c r="F536" s="204" t="s">
        <v>526</v>
      </c>
      <c r="G536" s="201"/>
      <c r="H536" s="203" t="s">
        <v>19</v>
      </c>
      <c r="I536" s="205"/>
      <c r="J536" s="201"/>
      <c r="K536" s="201"/>
      <c r="L536" s="206"/>
      <c r="M536" s="207"/>
      <c r="N536" s="208"/>
      <c r="O536" s="208"/>
      <c r="P536" s="208"/>
      <c r="Q536" s="208"/>
      <c r="R536" s="208"/>
      <c r="S536" s="208"/>
      <c r="T536" s="209"/>
      <c r="AT536" s="210" t="s">
        <v>131</v>
      </c>
      <c r="AU536" s="210" t="s">
        <v>81</v>
      </c>
      <c r="AV536" s="13" t="s">
        <v>79</v>
      </c>
      <c r="AW536" s="13" t="s">
        <v>33</v>
      </c>
      <c r="AX536" s="13" t="s">
        <v>71</v>
      </c>
      <c r="AY536" s="210" t="s">
        <v>124</v>
      </c>
    </row>
    <row r="537" spans="1:65" s="14" customFormat="1" ht="10.199999999999999" hidden="1">
      <c r="B537" s="211"/>
      <c r="C537" s="212"/>
      <c r="D537" s="202" t="s">
        <v>131</v>
      </c>
      <c r="E537" s="213" t="s">
        <v>19</v>
      </c>
      <c r="F537" s="214" t="s">
        <v>532</v>
      </c>
      <c r="G537" s="212"/>
      <c r="H537" s="215">
        <v>9.16</v>
      </c>
      <c r="I537" s="216"/>
      <c r="J537" s="212"/>
      <c r="K537" s="212"/>
      <c r="L537" s="217"/>
      <c r="M537" s="218"/>
      <c r="N537" s="219"/>
      <c r="O537" s="219"/>
      <c r="P537" s="219"/>
      <c r="Q537" s="219"/>
      <c r="R537" s="219"/>
      <c r="S537" s="219"/>
      <c r="T537" s="220"/>
      <c r="AT537" s="221" t="s">
        <v>131</v>
      </c>
      <c r="AU537" s="221" t="s">
        <v>81</v>
      </c>
      <c r="AV537" s="14" t="s">
        <v>81</v>
      </c>
      <c r="AW537" s="14" t="s">
        <v>33</v>
      </c>
      <c r="AX537" s="14" t="s">
        <v>71</v>
      </c>
      <c r="AY537" s="221" t="s">
        <v>124</v>
      </c>
    </row>
    <row r="538" spans="1:65" s="15" customFormat="1" ht="10.199999999999999" hidden="1">
      <c r="B538" s="222"/>
      <c r="C538" s="223"/>
      <c r="D538" s="202" t="s">
        <v>131</v>
      </c>
      <c r="E538" s="224" t="s">
        <v>19</v>
      </c>
      <c r="F538" s="225" t="s">
        <v>140</v>
      </c>
      <c r="G538" s="223"/>
      <c r="H538" s="226">
        <v>9.16</v>
      </c>
      <c r="I538" s="227"/>
      <c r="J538" s="223"/>
      <c r="K538" s="223"/>
      <c r="L538" s="228"/>
      <c r="M538" s="229"/>
      <c r="N538" s="230"/>
      <c r="O538" s="230"/>
      <c r="P538" s="230"/>
      <c r="Q538" s="230"/>
      <c r="R538" s="230"/>
      <c r="S538" s="230"/>
      <c r="T538" s="231"/>
      <c r="AT538" s="232" t="s">
        <v>131</v>
      </c>
      <c r="AU538" s="232" t="s">
        <v>81</v>
      </c>
      <c r="AV538" s="15" t="s">
        <v>130</v>
      </c>
      <c r="AW538" s="15" t="s">
        <v>33</v>
      </c>
      <c r="AX538" s="15" t="s">
        <v>79</v>
      </c>
      <c r="AY538" s="232" t="s">
        <v>124</v>
      </c>
    </row>
    <row r="539" spans="1:65" s="2" customFormat="1" ht="21.75" customHeight="1">
      <c r="A539" s="34"/>
      <c r="B539" s="35"/>
      <c r="C539" s="187" t="s">
        <v>349</v>
      </c>
      <c r="D539" s="187" t="s">
        <v>126</v>
      </c>
      <c r="E539" s="188" t="s">
        <v>533</v>
      </c>
      <c r="F539" s="189" t="s">
        <v>534</v>
      </c>
      <c r="G539" s="190" t="s">
        <v>524</v>
      </c>
      <c r="H539" s="191">
        <v>184.7</v>
      </c>
      <c r="I539" s="192"/>
      <c r="J539" s="193">
        <f>ROUND(I539*H539,2)</f>
        <v>0</v>
      </c>
      <c r="K539" s="189" t="s">
        <v>19</v>
      </c>
      <c r="L539" s="39"/>
      <c r="M539" s="194" t="s">
        <v>19</v>
      </c>
      <c r="N539" s="195" t="s">
        <v>42</v>
      </c>
      <c r="O539" s="64"/>
      <c r="P539" s="196">
        <f>O539*H539</f>
        <v>0</v>
      </c>
      <c r="Q539" s="196">
        <v>0</v>
      </c>
      <c r="R539" s="196">
        <f>Q539*H539</f>
        <v>0</v>
      </c>
      <c r="S539" s="196">
        <v>0</v>
      </c>
      <c r="T539" s="197">
        <f>S539*H539</f>
        <v>0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198" t="s">
        <v>173</v>
      </c>
      <c r="AT539" s="198" t="s">
        <v>126</v>
      </c>
      <c r="AU539" s="198" t="s">
        <v>81</v>
      </c>
      <c r="AY539" s="17" t="s">
        <v>124</v>
      </c>
      <c r="BE539" s="199">
        <f>IF(N539="základní",J539,0)</f>
        <v>0</v>
      </c>
      <c r="BF539" s="199">
        <f>IF(N539="snížená",J539,0)</f>
        <v>0</v>
      </c>
      <c r="BG539" s="199">
        <f>IF(N539="zákl. přenesená",J539,0)</f>
        <v>0</v>
      </c>
      <c r="BH539" s="199">
        <f>IF(N539="sníž. přenesená",J539,0)</f>
        <v>0</v>
      </c>
      <c r="BI539" s="199">
        <f>IF(N539="nulová",J539,0)</f>
        <v>0</v>
      </c>
      <c r="BJ539" s="17" t="s">
        <v>79</v>
      </c>
      <c r="BK539" s="199">
        <f>ROUND(I539*H539,2)</f>
        <v>0</v>
      </c>
      <c r="BL539" s="17" t="s">
        <v>173</v>
      </c>
      <c r="BM539" s="198" t="s">
        <v>535</v>
      </c>
    </row>
    <row r="540" spans="1:65" s="13" customFormat="1" ht="10.199999999999999" hidden="1">
      <c r="B540" s="200"/>
      <c r="C540" s="201"/>
      <c r="D540" s="202" t="s">
        <v>131</v>
      </c>
      <c r="E540" s="203" t="s">
        <v>19</v>
      </c>
      <c r="F540" s="204" t="s">
        <v>536</v>
      </c>
      <c r="G540" s="201"/>
      <c r="H540" s="203" t="s">
        <v>19</v>
      </c>
      <c r="I540" s="205"/>
      <c r="J540" s="201"/>
      <c r="K540" s="201"/>
      <c r="L540" s="206"/>
      <c r="M540" s="207"/>
      <c r="N540" s="208"/>
      <c r="O540" s="208"/>
      <c r="P540" s="208"/>
      <c r="Q540" s="208"/>
      <c r="R540" s="208"/>
      <c r="S540" s="208"/>
      <c r="T540" s="209"/>
      <c r="AT540" s="210" t="s">
        <v>131</v>
      </c>
      <c r="AU540" s="210" t="s">
        <v>81</v>
      </c>
      <c r="AV540" s="13" t="s">
        <v>79</v>
      </c>
      <c r="AW540" s="13" t="s">
        <v>33</v>
      </c>
      <c r="AX540" s="13" t="s">
        <v>71</v>
      </c>
      <c r="AY540" s="210" t="s">
        <v>124</v>
      </c>
    </row>
    <row r="541" spans="1:65" s="14" customFormat="1" ht="10.199999999999999" hidden="1">
      <c r="B541" s="211"/>
      <c r="C541" s="212"/>
      <c r="D541" s="202" t="s">
        <v>131</v>
      </c>
      <c r="E541" s="213" t="s">
        <v>19</v>
      </c>
      <c r="F541" s="214" t="s">
        <v>537</v>
      </c>
      <c r="G541" s="212"/>
      <c r="H541" s="215">
        <v>184.7</v>
      </c>
      <c r="I541" s="216"/>
      <c r="J541" s="212"/>
      <c r="K541" s="212"/>
      <c r="L541" s="217"/>
      <c r="M541" s="218"/>
      <c r="N541" s="219"/>
      <c r="O541" s="219"/>
      <c r="P541" s="219"/>
      <c r="Q541" s="219"/>
      <c r="R541" s="219"/>
      <c r="S541" s="219"/>
      <c r="T541" s="220"/>
      <c r="AT541" s="221" t="s">
        <v>131</v>
      </c>
      <c r="AU541" s="221" t="s">
        <v>81</v>
      </c>
      <c r="AV541" s="14" t="s">
        <v>81</v>
      </c>
      <c r="AW541" s="14" t="s">
        <v>33</v>
      </c>
      <c r="AX541" s="14" t="s">
        <v>71</v>
      </c>
      <c r="AY541" s="221" t="s">
        <v>124</v>
      </c>
    </row>
    <row r="542" spans="1:65" s="15" customFormat="1" ht="10.199999999999999" hidden="1">
      <c r="B542" s="222"/>
      <c r="C542" s="223"/>
      <c r="D542" s="202" t="s">
        <v>131</v>
      </c>
      <c r="E542" s="224" t="s">
        <v>19</v>
      </c>
      <c r="F542" s="225" t="s">
        <v>140</v>
      </c>
      <c r="G542" s="223"/>
      <c r="H542" s="226">
        <v>184.7</v>
      </c>
      <c r="I542" s="227"/>
      <c r="J542" s="223"/>
      <c r="K542" s="223"/>
      <c r="L542" s="228"/>
      <c r="M542" s="229"/>
      <c r="N542" s="230"/>
      <c r="O542" s="230"/>
      <c r="P542" s="230"/>
      <c r="Q542" s="230"/>
      <c r="R542" s="230"/>
      <c r="S542" s="230"/>
      <c r="T542" s="231"/>
      <c r="AT542" s="232" t="s">
        <v>131</v>
      </c>
      <c r="AU542" s="232" t="s">
        <v>81</v>
      </c>
      <c r="AV542" s="15" t="s">
        <v>130</v>
      </c>
      <c r="AW542" s="15" t="s">
        <v>33</v>
      </c>
      <c r="AX542" s="15" t="s">
        <v>79</v>
      </c>
      <c r="AY542" s="232" t="s">
        <v>124</v>
      </c>
    </row>
    <row r="543" spans="1:65" s="2" customFormat="1" ht="21.75" customHeight="1">
      <c r="A543" s="34"/>
      <c r="B543" s="35"/>
      <c r="C543" s="187" t="s">
        <v>538</v>
      </c>
      <c r="D543" s="187" t="s">
        <v>126</v>
      </c>
      <c r="E543" s="188" t="s">
        <v>539</v>
      </c>
      <c r="F543" s="189" t="s">
        <v>540</v>
      </c>
      <c r="G543" s="190" t="s">
        <v>524</v>
      </c>
      <c r="H543" s="191">
        <v>165.46</v>
      </c>
      <c r="I543" s="192"/>
      <c r="J543" s="193">
        <f>ROUND(I543*H543,2)</f>
        <v>0</v>
      </c>
      <c r="K543" s="189" t="s">
        <v>19</v>
      </c>
      <c r="L543" s="39"/>
      <c r="M543" s="194" t="s">
        <v>19</v>
      </c>
      <c r="N543" s="195" t="s">
        <v>42</v>
      </c>
      <c r="O543" s="64"/>
      <c r="P543" s="196">
        <f>O543*H543</f>
        <v>0</v>
      </c>
      <c r="Q543" s="196">
        <v>0</v>
      </c>
      <c r="R543" s="196">
        <f>Q543*H543</f>
        <v>0</v>
      </c>
      <c r="S543" s="196">
        <v>0</v>
      </c>
      <c r="T543" s="197">
        <f>S543*H543</f>
        <v>0</v>
      </c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R543" s="198" t="s">
        <v>173</v>
      </c>
      <c r="AT543" s="198" t="s">
        <v>126</v>
      </c>
      <c r="AU543" s="198" t="s">
        <v>81</v>
      </c>
      <c r="AY543" s="17" t="s">
        <v>124</v>
      </c>
      <c r="BE543" s="199">
        <f>IF(N543="základní",J543,0)</f>
        <v>0</v>
      </c>
      <c r="BF543" s="199">
        <f>IF(N543="snížená",J543,0)</f>
        <v>0</v>
      </c>
      <c r="BG543" s="199">
        <f>IF(N543="zákl. přenesená",J543,0)</f>
        <v>0</v>
      </c>
      <c r="BH543" s="199">
        <f>IF(N543="sníž. přenesená",J543,0)</f>
        <v>0</v>
      </c>
      <c r="BI543" s="199">
        <f>IF(N543="nulová",J543,0)</f>
        <v>0</v>
      </c>
      <c r="BJ543" s="17" t="s">
        <v>79</v>
      </c>
      <c r="BK543" s="199">
        <f>ROUND(I543*H543,2)</f>
        <v>0</v>
      </c>
      <c r="BL543" s="17" t="s">
        <v>173</v>
      </c>
      <c r="BM543" s="198" t="s">
        <v>541</v>
      </c>
    </row>
    <row r="544" spans="1:65" s="13" customFormat="1" ht="10.199999999999999" hidden="1">
      <c r="B544" s="200"/>
      <c r="C544" s="201"/>
      <c r="D544" s="202" t="s">
        <v>131</v>
      </c>
      <c r="E544" s="203" t="s">
        <v>19</v>
      </c>
      <c r="F544" s="204" t="s">
        <v>536</v>
      </c>
      <c r="G544" s="201"/>
      <c r="H544" s="203" t="s">
        <v>19</v>
      </c>
      <c r="I544" s="205"/>
      <c r="J544" s="201"/>
      <c r="K544" s="201"/>
      <c r="L544" s="206"/>
      <c r="M544" s="207"/>
      <c r="N544" s="208"/>
      <c r="O544" s="208"/>
      <c r="P544" s="208"/>
      <c r="Q544" s="208"/>
      <c r="R544" s="208"/>
      <c r="S544" s="208"/>
      <c r="T544" s="209"/>
      <c r="AT544" s="210" t="s">
        <v>131</v>
      </c>
      <c r="AU544" s="210" t="s">
        <v>81</v>
      </c>
      <c r="AV544" s="13" t="s">
        <v>79</v>
      </c>
      <c r="AW544" s="13" t="s">
        <v>33</v>
      </c>
      <c r="AX544" s="13" t="s">
        <v>71</v>
      </c>
      <c r="AY544" s="210" t="s">
        <v>124</v>
      </c>
    </row>
    <row r="545" spans="1:65" s="14" customFormat="1" ht="10.199999999999999" hidden="1">
      <c r="B545" s="211"/>
      <c r="C545" s="212"/>
      <c r="D545" s="202" t="s">
        <v>131</v>
      </c>
      <c r="E545" s="213" t="s">
        <v>19</v>
      </c>
      <c r="F545" s="214" t="s">
        <v>542</v>
      </c>
      <c r="G545" s="212"/>
      <c r="H545" s="215">
        <v>165.46</v>
      </c>
      <c r="I545" s="216"/>
      <c r="J545" s="212"/>
      <c r="K545" s="212"/>
      <c r="L545" s="217"/>
      <c r="M545" s="218"/>
      <c r="N545" s="219"/>
      <c r="O545" s="219"/>
      <c r="P545" s="219"/>
      <c r="Q545" s="219"/>
      <c r="R545" s="219"/>
      <c r="S545" s="219"/>
      <c r="T545" s="220"/>
      <c r="AT545" s="221" t="s">
        <v>131</v>
      </c>
      <c r="AU545" s="221" t="s">
        <v>81</v>
      </c>
      <c r="AV545" s="14" t="s">
        <v>81</v>
      </c>
      <c r="AW545" s="14" t="s">
        <v>33</v>
      </c>
      <c r="AX545" s="14" t="s">
        <v>71</v>
      </c>
      <c r="AY545" s="221" t="s">
        <v>124</v>
      </c>
    </row>
    <row r="546" spans="1:65" s="15" customFormat="1" ht="10.199999999999999" hidden="1">
      <c r="B546" s="222"/>
      <c r="C546" s="223"/>
      <c r="D546" s="202" t="s">
        <v>131</v>
      </c>
      <c r="E546" s="224" t="s">
        <v>19</v>
      </c>
      <c r="F546" s="225" t="s">
        <v>140</v>
      </c>
      <c r="G546" s="223"/>
      <c r="H546" s="226">
        <v>165.46</v>
      </c>
      <c r="I546" s="227"/>
      <c r="J546" s="223"/>
      <c r="K546" s="223"/>
      <c r="L546" s="228"/>
      <c r="M546" s="229"/>
      <c r="N546" s="230"/>
      <c r="O546" s="230"/>
      <c r="P546" s="230"/>
      <c r="Q546" s="230"/>
      <c r="R546" s="230"/>
      <c r="S546" s="230"/>
      <c r="T546" s="231"/>
      <c r="AT546" s="232" t="s">
        <v>131</v>
      </c>
      <c r="AU546" s="232" t="s">
        <v>81</v>
      </c>
      <c r="AV546" s="15" t="s">
        <v>130</v>
      </c>
      <c r="AW546" s="15" t="s">
        <v>33</v>
      </c>
      <c r="AX546" s="15" t="s">
        <v>79</v>
      </c>
      <c r="AY546" s="232" t="s">
        <v>124</v>
      </c>
    </row>
    <row r="547" spans="1:65" s="2" customFormat="1" ht="16.5" customHeight="1">
      <c r="A547" s="34"/>
      <c r="B547" s="35"/>
      <c r="C547" s="187" t="s">
        <v>355</v>
      </c>
      <c r="D547" s="187" t="s">
        <v>126</v>
      </c>
      <c r="E547" s="188" t="s">
        <v>543</v>
      </c>
      <c r="F547" s="189" t="s">
        <v>544</v>
      </c>
      <c r="G547" s="190" t="s">
        <v>524</v>
      </c>
      <c r="H547" s="191">
        <v>1.6279999999999999</v>
      </c>
      <c r="I547" s="192"/>
      <c r="J547" s="193">
        <f>ROUND(I547*H547,2)</f>
        <v>0</v>
      </c>
      <c r="K547" s="189" t="s">
        <v>19</v>
      </c>
      <c r="L547" s="39"/>
      <c r="M547" s="194" t="s">
        <v>19</v>
      </c>
      <c r="N547" s="195" t="s">
        <v>42</v>
      </c>
      <c r="O547" s="64"/>
      <c r="P547" s="196">
        <f>O547*H547</f>
        <v>0</v>
      </c>
      <c r="Q547" s="196">
        <v>0</v>
      </c>
      <c r="R547" s="196">
        <f>Q547*H547</f>
        <v>0</v>
      </c>
      <c r="S547" s="196">
        <v>0</v>
      </c>
      <c r="T547" s="197">
        <f>S547*H547</f>
        <v>0</v>
      </c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R547" s="198" t="s">
        <v>173</v>
      </c>
      <c r="AT547" s="198" t="s">
        <v>126</v>
      </c>
      <c r="AU547" s="198" t="s">
        <v>81</v>
      </c>
      <c r="AY547" s="17" t="s">
        <v>124</v>
      </c>
      <c r="BE547" s="199">
        <f>IF(N547="základní",J547,0)</f>
        <v>0</v>
      </c>
      <c r="BF547" s="199">
        <f>IF(N547="snížená",J547,0)</f>
        <v>0</v>
      </c>
      <c r="BG547" s="199">
        <f>IF(N547="zákl. přenesená",J547,0)</f>
        <v>0</v>
      </c>
      <c r="BH547" s="199">
        <f>IF(N547="sníž. přenesená",J547,0)</f>
        <v>0</v>
      </c>
      <c r="BI547" s="199">
        <f>IF(N547="nulová",J547,0)</f>
        <v>0</v>
      </c>
      <c r="BJ547" s="17" t="s">
        <v>79</v>
      </c>
      <c r="BK547" s="199">
        <f>ROUND(I547*H547,2)</f>
        <v>0</v>
      </c>
      <c r="BL547" s="17" t="s">
        <v>173</v>
      </c>
      <c r="BM547" s="198" t="s">
        <v>545</v>
      </c>
    </row>
    <row r="548" spans="1:65" s="13" customFormat="1" ht="10.199999999999999" hidden="1">
      <c r="B548" s="200"/>
      <c r="C548" s="201"/>
      <c r="D548" s="202" t="s">
        <v>131</v>
      </c>
      <c r="E548" s="203" t="s">
        <v>19</v>
      </c>
      <c r="F548" s="204" t="s">
        <v>546</v>
      </c>
      <c r="G548" s="201"/>
      <c r="H548" s="203" t="s">
        <v>19</v>
      </c>
      <c r="I548" s="205"/>
      <c r="J548" s="201"/>
      <c r="K548" s="201"/>
      <c r="L548" s="206"/>
      <c r="M548" s="207"/>
      <c r="N548" s="208"/>
      <c r="O548" s="208"/>
      <c r="P548" s="208"/>
      <c r="Q548" s="208"/>
      <c r="R548" s="208"/>
      <c r="S548" s="208"/>
      <c r="T548" s="209"/>
      <c r="AT548" s="210" t="s">
        <v>131</v>
      </c>
      <c r="AU548" s="210" t="s">
        <v>81</v>
      </c>
      <c r="AV548" s="13" t="s">
        <v>79</v>
      </c>
      <c r="AW548" s="13" t="s">
        <v>33</v>
      </c>
      <c r="AX548" s="13" t="s">
        <v>71</v>
      </c>
      <c r="AY548" s="210" t="s">
        <v>124</v>
      </c>
    </row>
    <row r="549" spans="1:65" s="14" customFormat="1" ht="10.199999999999999" hidden="1">
      <c r="B549" s="211"/>
      <c r="C549" s="212"/>
      <c r="D549" s="202" t="s">
        <v>131</v>
      </c>
      <c r="E549" s="213" t="s">
        <v>19</v>
      </c>
      <c r="F549" s="214" t="s">
        <v>547</v>
      </c>
      <c r="G549" s="212"/>
      <c r="H549" s="215">
        <v>1.6279999999999999</v>
      </c>
      <c r="I549" s="216"/>
      <c r="J549" s="212"/>
      <c r="K549" s="212"/>
      <c r="L549" s="217"/>
      <c r="M549" s="218"/>
      <c r="N549" s="219"/>
      <c r="O549" s="219"/>
      <c r="P549" s="219"/>
      <c r="Q549" s="219"/>
      <c r="R549" s="219"/>
      <c r="S549" s="219"/>
      <c r="T549" s="220"/>
      <c r="AT549" s="221" t="s">
        <v>131</v>
      </c>
      <c r="AU549" s="221" t="s">
        <v>81</v>
      </c>
      <c r="AV549" s="14" t="s">
        <v>81</v>
      </c>
      <c r="AW549" s="14" t="s">
        <v>33</v>
      </c>
      <c r="AX549" s="14" t="s">
        <v>71</v>
      </c>
      <c r="AY549" s="221" t="s">
        <v>124</v>
      </c>
    </row>
    <row r="550" spans="1:65" s="15" customFormat="1" ht="10.199999999999999" hidden="1">
      <c r="B550" s="222"/>
      <c r="C550" s="223"/>
      <c r="D550" s="202" t="s">
        <v>131</v>
      </c>
      <c r="E550" s="224" t="s">
        <v>19</v>
      </c>
      <c r="F550" s="225" t="s">
        <v>140</v>
      </c>
      <c r="G550" s="223"/>
      <c r="H550" s="226">
        <v>1.6279999999999999</v>
      </c>
      <c r="I550" s="227"/>
      <c r="J550" s="223"/>
      <c r="K550" s="223"/>
      <c r="L550" s="228"/>
      <c r="M550" s="229"/>
      <c r="N550" s="230"/>
      <c r="O550" s="230"/>
      <c r="P550" s="230"/>
      <c r="Q550" s="230"/>
      <c r="R550" s="230"/>
      <c r="S550" s="230"/>
      <c r="T550" s="231"/>
      <c r="AT550" s="232" t="s">
        <v>131</v>
      </c>
      <c r="AU550" s="232" t="s">
        <v>81</v>
      </c>
      <c r="AV550" s="15" t="s">
        <v>130</v>
      </c>
      <c r="AW550" s="15" t="s">
        <v>33</v>
      </c>
      <c r="AX550" s="15" t="s">
        <v>79</v>
      </c>
      <c r="AY550" s="232" t="s">
        <v>124</v>
      </c>
    </row>
    <row r="551" spans="1:65" s="2" customFormat="1" ht="21.75" customHeight="1">
      <c r="A551" s="34"/>
      <c r="B551" s="35"/>
      <c r="C551" s="187" t="s">
        <v>548</v>
      </c>
      <c r="D551" s="187" t="s">
        <v>126</v>
      </c>
      <c r="E551" s="188" t="s">
        <v>549</v>
      </c>
      <c r="F551" s="189" t="s">
        <v>550</v>
      </c>
      <c r="G551" s="190" t="s">
        <v>524</v>
      </c>
      <c r="H551" s="191">
        <v>888.13</v>
      </c>
      <c r="I551" s="192"/>
      <c r="J551" s="193">
        <f>ROUND(I551*H551,2)</f>
        <v>0</v>
      </c>
      <c r="K551" s="189" t="s">
        <v>19</v>
      </c>
      <c r="L551" s="39"/>
      <c r="M551" s="194" t="s">
        <v>19</v>
      </c>
      <c r="N551" s="195" t="s">
        <v>42</v>
      </c>
      <c r="O551" s="64"/>
      <c r="P551" s="196">
        <f>O551*H551</f>
        <v>0</v>
      </c>
      <c r="Q551" s="196">
        <v>0</v>
      </c>
      <c r="R551" s="196">
        <f>Q551*H551</f>
        <v>0</v>
      </c>
      <c r="S551" s="196">
        <v>0</v>
      </c>
      <c r="T551" s="197">
        <f>S551*H551</f>
        <v>0</v>
      </c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R551" s="198" t="s">
        <v>173</v>
      </c>
      <c r="AT551" s="198" t="s">
        <v>126</v>
      </c>
      <c r="AU551" s="198" t="s">
        <v>81</v>
      </c>
      <c r="AY551" s="17" t="s">
        <v>124</v>
      </c>
      <c r="BE551" s="199">
        <f>IF(N551="základní",J551,0)</f>
        <v>0</v>
      </c>
      <c r="BF551" s="199">
        <f>IF(N551="snížená",J551,0)</f>
        <v>0</v>
      </c>
      <c r="BG551" s="199">
        <f>IF(N551="zákl. přenesená",J551,0)</f>
        <v>0</v>
      </c>
      <c r="BH551" s="199">
        <f>IF(N551="sníž. přenesená",J551,0)</f>
        <v>0</v>
      </c>
      <c r="BI551" s="199">
        <f>IF(N551="nulová",J551,0)</f>
        <v>0</v>
      </c>
      <c r="BJ551" s="17" t="s">
        <v>79</v>
      </c>
      <c r="BK551" s="199">
        <f>ROUND(I551*H551,2)</f>
        <v>0</v>
      </c>
      <c r="BL551" s="17" t="s">
        <v>173</v>
      </c>
      <c r="BM551" s="198" t="s">
        <v>551</v>
      </c>
    </row>
    <row r="552" spans="1:65" s="13" customFormat="1" ht="20.399999999999999" hidden="1">
      <c r="B552" s="200"/>
      <c r="C552" s="201"/>
      <c r="D552" s="202" t="s">
        <v>131</v>
      </c>
      <c r="E552" s="203" t="s">
        <v>19</v>
      </c>
      <c r="F552" s="204" t="s">
        <v>552</v>
      </c>
      <c r="G552" s="201"/>
      <c r="H552" s="203" t="s">
        <v>19</v>
      </c>
      <c r="I552" s="205"/>
      <c r="J552" s="201"/>
      <c r="K552" s="201"/>
      <c r="L552" s="206"/>
      <c r="M552" s="207"/>
      <c r="N552" s="208"/>
      <c r="O552" s="208"/>
      <c r="P552" s="208"/>
      <c r="Q552" s="208"/>
      <c r="R552" s="208"/>
      <c r="S552" s="208"/>
      <c r="T552" s="209"/>
      <c r="AT552" s="210" t="s">
        <v>131</v>
      </c>
      <c r="AU552" s="210" t="s">
        <v>81</v>
      </c>
      <c r="AV552" s="13" t="s">
        <v>79</v>
      </c>
      <c r="AW552" s="13" t="s">
        <v>33</v>
      </c>
      <c r="AX552" s="13" t="s">
        <v>71</v>
      </c>
      <c r="AY552" s="210" t="s">
        <v>124</v>
      </c>
    </row>
    <row r="553" spans="1:65" s="14" customFormat="1" ht="10.199999999999999" hidden="1">
      <c r="B553" s="211"/>
      <c r="C553" s="212"/>
      <c r="D553" s="202" t="s">
        <v>131</v>
      </c>
      <c r="E553" s="213" t="s">
        <v>19</v>
      </c>
      <c r="F553" s="214" t="s">
        <v>553</v>
      </c>
      <c r="G553" s="212"/>
      <c r="H553" s="215">
        <v>888.13</v>
      </c>
      <c r="I553" s="216"/>
      <c r="J553" s="212"/>
      <c r="K553" s="212"/>
      <c r="L553" s="217"/>
      <c r="M553" s="218"/>
      <c r="N553" s="219"/>
      <c r="O553" s="219"/>
      <c r="P553" s="219"/>
      <c r="Q553" s="219"/>
      <c r="R553" s="219"/>
      <c r="S553" s="219"/>
      <c r="T553" s="220"/>
      <c r="AT553" s="221" t="s">
        <v>131</v>
      </c>
      <c r="AU553" s="221" t="s">
        <v>81</v>
      </c>
      <c r="AV553" s="14" t="s">
        <v>81</v>
      </c>
      <c r="AW553" s="14" t="s">
        <v>33</v>
      </c>
      <c r="AX553" s="14" t="s">
        <v>71</v>
      </c>
      <c r="AY553" s="221" t="s">
        <v>124</v>
      </c>
    </row>
    <row r="554" spans="1:65" s="15" customFormat="1" ht="10.199999999999999" hidden="1">
      <c r="B554" s="222"/>
      <c r="C554" s="223"/>
      <c r="D554" s="202" t="s">
        <v>131</v>
      </c>
      <c r="E554" s="224" t="s">
        <v>19</v>
      </c>
      <c r="F554" s="225" t="s">
        <v>140</v>
      </c>
      <c r="G554" s="223"/>
      <c r="H554" s="226">
        <v>888.13</v>
      </c>
      <c r="I554" s="227"/>
      <c r="J554" s="223"/>
      <c r="K554" s="223"/>
      <c r="L554" s="228"/>
      <c r="M554" s="229"/>
      <c r="N554" s="230"/>
      <c r="O554" s="230"/>
      <c r="P554" s="230"/>
      <c r="Q554" s="230"/>
      <c r="R554" s="230"/>
      <c r="S554" s="230"/>
      <c r="T554" s="231"/>
      <c r="AT554" s="232" t="s">
        <v>131</v>
      </c>
      <c r="AU554" s="232" t="s">
        <v>81</v>
      </c>
      <c r="AV554" s="15" t="s">
        <v>130</v>
      </c>
      <c r="AW554" s="15" t="s">
        <v>33</v>
      </c>
      <c r="AX554" s="15" t="s">
        <v>79</v>
      </c>
      <c r="AY554" s="232" t="s">
        <v>124</v>
      </c>
    </row>
    <row r="555" spans="1:65" s="2" customFormat="1" ht="21.75" customHeight="1">
      <c r="A555" s="34"/>
      <c r="B555" s="35"/>
      <c r="C555" s="187" t="s">
        <v>359</v>
      </c>
      <c r="D555" s="187" t="s">
        <v>126</v>
      </c>
      <c r="E555" s="188" t="s">
        <v>554</v>
      </c>
      <c r="F555" s="189" t="s">
        <v>555</v>
      </c>
      <c r="G555" s="190" t="s">
        <v>524</v>
      </c>
      <c r="H555" s="191">
        <v>4.54</v>
      </c>
      <c r="I555" s="192"/>
      <c r="J555" s="193">
        <f>ROUND(I555*H555,2)</f>
        <v>0</v>
      </c>
      <c r="K555" s="189" t="s">
        <v>19</v>
      </c>
      <c r="L555" s="39"/>
      <c r="M555" s="194" t="s">
        <v>19</v>
      </c>
      <c r="N555" s="195" t="s">
        <v>42</v>
      </c>
      <c r="O555" s="64"/>
      <c r="P555" s="196">
        <f>O555*H555</f>
        <v>0</v>
      </c>
      <c r="Q555" s="196">
        <v>0</v>
      </c>
      <c r="R555" s="196">
        <f>Q555*H555</f>
        <v>0</v>
      </c>
      <c r="S555" s="196">
        <v>0</v>
      </c>
      <c r="T555" s="197">
        <f>S555*H555</f>
        <v>0</v>
      </c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R555" s="198" t="s">
        <v>173</v>
      </c>
      <c r="AT555" s="198" t="s">
        <v>126</v>
      </c>
      <c r="AU555" s="198" t="s">
        <v>81</v>
      </c>
      <c r="AY555" s="17" t="s">
        <v>124</v>
      </c>
      <c r="BE555" s="199">
        <f>IF(N555="základní",J555,0)</f>
        <v>0</v>
      </c>
      <c r="BF555" s="199">
        <f>IF(N555="snížená",J555,0)</f>
        <v>0</v>
      </c>
      <c r="BG555" s="199">
        <f>IF(N555="zákl. přenesená",J555,0)</f>
        <v>0</v>
      </c>
      <c r="BH555" s="199">
        <f>IF(N555="sníž. přenesená",J555,0)</f>
        <v>0</v>
      </c>
      <c r="BI555" s="199">
        <f>IF(N555="nulová",J555,0)</f>
        <v>0</v>
      </c>
      <c r="BJ555" s="17" t="s">
        <v>79</v>
      </c>
      <c r="BK555" s="199">
        <f>ROUND(I555*H555,2)</f>
        <v>0</v>
      </c>
      <c r="BL555" s="17" t="s">
        <v>173</v>
      </c>
      <c r="BM555" s="198" t="s">
        <v>556</v>
      </c>
    </row>
    <row r="556" spans="1:65" s="13" customFormat="1" ht="20.399999999999999" hidden="1">
      <c r="B556" s="200"/>
      <c r="C556" s="201"/>
      <c r="D556" s="202" t="s">
        <v>131</v>
      </c>
      <c r="E556" s="203" t="s">
        <v>19</v>
      </c>
      <c r="F556" s="204" t="s">
        <v>552</v>
      </c>
      <c r="G556" s="201"/>
      <c r="H556" s="203" t="s">
        <v>19</v>
      </c>
      <c r="I556" s="205"/>
      <c r="J556" s="201"/>
      <c r="K556" s="201"/>
      <c r="L556" s="206"/>
      <c r="M556" s="207"/>
      <c r="N556" s="208"/>
      <c r="O556" s="208"/>
      <c r="P556" s="208"/>
      <c r="Q556" s="208"/>
      <c r="R556" s="208"/>
      <c r="S556" s="208"/>
      <c r="T556" s="209"/>
      <c r="AT556" s="210" t="s">
        <v>131</v>
      </c>
      <c r="AU556" s="210" t="s">
        <v>81</v>
      </c>
      <c r="AV556" s="13" t="s">
        <v>79</v>
      </c>
      <c r="AW556" s="13" t="s">
        <v>33</v>
      </c>
      <c r="AX556" s="13" t="s">
        <v>71</v>
      </c>
      <c r="AY556" s="210" t="s">
        <v>124</v>
      </c>
    </row>
    <row r="557" spans="1:65" s="14" customFormat="1" ht="10.199999999999999" hidden="1">
      <c r="B557" s="211"/>
      <c r="C557" s="212"/>
      <c r="D557" s="202" t="s">
        <v>131</v>
      </c>
      <c r="E557" s="213" t="s">
        <v>19</v>
      </c>
      <c r="F557" s="214" t="s">
        <v>557</v>
      </c>
      <c r="G557" s="212"/>
      <c r="H557" s="215">
        <v>4.54</v>
      </c>
      <c r="I557" s="216"/>
      <c r="J557" s="212"/>
      <c r="K557" s="212"/>
      <c r="L557" s="217"/>
      <c r="M557" s="218"/>
      <c r="N557" s="219"/>
      <c r="O557" s="219"/>
      <c r="P557" s="219"/>
      <c r="Q557" s="219"/>
      <c r="R557" s="219"/>
      <c r="S557" s="219"/>
      <c r="T557" s="220"/>
      <c r="AT557" s="221" t="s">
        <v>131</v>
      </c>
      <c r="AU557" s="221" t="s">
        <v>81</v>
      </c>
      <c r="AV557" s="14" t="s">
        <v>81</v>
      </c>
      <c r="AW557" s="14" t="s">
        <v>33</v>
      </c>
      <c r="AX557" s="14" t="s">
        <v>71</v>
      </c>
      <c r="AY557" s="221" t="s">
        <v>124</v>
      </c>
    </row>
    <row r="558" spans="1:65" s="15" customFormat="1" ht="10.199999999999999" hidden="1">
      <c r="B558" s="222"/>
      <c r="C558" s="223"/>
      <c r="D558" s="202" t="s">
        <v>131</v>
      </c>
      <c r="E558" s="224" t="s">
        <v>19</v>
      </c>
      <c r="F558" s="225" t="s">
        <v>140</v>
      </c>
      <c r="G558" s="223"/>
      <c r="H558" s="226">
        <v>4.54</v>
      </c>
      <c r="I558" s="227"/>
      <c r="J558" s="223"/>
      <c r="K558" s="223"/>
      <c r="L558" s="228"/>
      <c r="M558" s="229"/>
      <c r="N558" s="230"/>
      <c r="O558" s="230"/>
      <c r="P558" s="230"/>
      <c r="Q558" s="230"/>
      <c r="R558" s="230"/>
      <c r="S558" s="230"/>
      <c r="T558" s="231"/>
      <c r="AT558" s="232" t="s">
        <v>131</v>
      </c>
      <c r="AU558" s="232" t="s">
        <v>81</v>
      </c>
      <c r="AV558" s="15" t="s">
        <v>130</v>
      </c>
      <c r="AW558" s="15" t="s">
        <v>33</v>
      </c>
      <c r="AX558" s="15" t="s">
        <v>79</v>
      </c>
      <c r="AY558" s="232" t="s">
        <v>124</v>
      </c>
    </row>
    <row r="559" spans="1:65" s="2" customFormat="1" ht="21.75" customHeight="1">
      <c r="A559" s="34"/>
      <c r="B559" s="35"/>
      <c r="C559" s="187" t="s">
        <v>558</v>
      </c>
      <c r="D559" s="187" t="s">
        <v>126</v>
      </c>
      <c r="E559" s="188" t="s">
        <v>559</v>
      </c>
      <c r="F559" s="189" t="s">
        <v>560</v>
      </c>
      <c r="G559" s="190" t="s">
        <v>524</v>
      </c>
      <c r="H559" s="191">
        <v>330.38</v>
      </c>
      <c r="I559" s="192"/>
      <c r="J559" s="193">
        <f>ROUND(I559*H559,2)</f>
        <v>0</v>
      </c>
      <c r="K559" s="189" t="s">
        <v>19</v>
      </c>
      <c r="L559" s="39"/>
      <c r="M559" s="194" t="s">
        <v>19</v>
      </c>
      <c r="N559" s="195" t="s">
        <v>42</v>
      </c>
      <c r="O559" s="64"/>
      <c r="P559" s="196">
        <f>O559*H559</f>
        <v>0</v>
      </c>
      <c r="Q559" s="196">
        <v>0</v>
      </c>
      <c r="R559" s="196">
        <f>Q559*H559</f>
        <v>0</v>
      </c>
      <c r="S559" s="196">
        <v>0</v>
      </c>
      <c r="T559" s="197">
        <f>S559*H559</f>
        <v>0</v>
      </c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R559" s="198" t="s">
        <v>173</v>
      </c>
      <c r="AT559" s="198" t="s">
        <v>126</v>
      </c>
      <c r="AU559" s="198" t="s">
        <v>81</v>
      </c>
      <c r="AY559" s="17" t="s">
        <v>124</v>
      </c>
      <c r="BE559" s="199">
        <f>IF(N559="základní",J559,0)</f>
        <v>0</v>
      </c>
      <c r="BF559" s="199">
        <f>IF(N559="snížená",J559,0)</f>
        <v>0</v>
      </c>
      <c r="BG559" s="199">
        <f>IF(N559="zákl. přenesená",J559,0)</f>
        <v>0</v>
      </c>
      <c r="BH559" s="199">
        <f>IF(N559="sníž. přenesená",J559,0)</f>
        <v>0</v>
      </c>
      <c r="BI559" s="199">
        <f>IF(N559="nulová",J559,0)</f>
        <v>0</v>
      </c>
      <c r="BJ559" s="17" t="s">
        <v>79</v>
      </c>
      <c r="BK559" s="199">
        <f>ROUND(I559*H559,2)</f>
        <v>0</v>
      </c>
      <c r="BL559" s="17" t="s">
        <v>173</v>
      </c>
      <c r="BM559" s="198" t="s">
        <v>561</v>
      </c>
    </row>
    <row r="560" spans="1:65" s="13" customFormat="1" ht="10.199999999999999" hidden="1">
      <c r="B560" s="200"/>
      <c r="C560" s="201"/>
      <c r="D560" s="202" t="s">
        <v>131</v>
      </c>
      <c r="E560" s="203" t="s">
        <v>19</v>
      </c>
      <c r="F560" s="204" t="s">
        <v>562</v>
      </c>
      <c r="G560" s="201"/>
      <c r="H560" s="203" t="s">
        <v>19</v>
      </c>
      <c r="I560" s="205"/>
      <c r="J560" s="201"/>
      <c r="K560" s="201"/>
      <c r="L560" s="206"/>
      <c r="M560" s="207"/>
      <c r="N560" s="208"/>
      <c r="O560" s="208"/>
      <c r="P560" s="208"/>
      <c r="Q560" s="208"/>
      <c r="R560" s="208"/>
      <c r="S560" s="208"/>
      <c r="T560" s="209"/>
      <c r="AT560" s="210" t="s">
        <v>131</v>
      </c>
      <c r="AU560" s="210" t="s">
        <v>81</v>
      </c>
      <c r="AV560" s="13" t="s">
        <v>79</v>
      </c>
      <c r="AW560" s="13" t="s">
        <v>33</v>
      </c>
      <c r="AX560" s="13" t="s">
        <v>71</v>
      </c>
      <c r="AY560" s="210" t="s">
        <v>124</v>
      </c>
    </row>
    <row r="561" spans="1:65" s="14" customFormat="1" ht="10.199999999999999" hidden="1">
      <c r="B561" s="211"/>
      <c r="C561" s="212"/>
      <c r="D561" s="202" t="s">
        <v>131</v>
      </c>
      <c r="E561" s="213" t="s">
        <v>19</v>
      </c>
      <c r="F561" s="214" t="s">
        <v>563</v>
      </c>
      <c r="G561" s="212"/>
      <c r="H561" s="215">
        <v>330.38</v>
      </c>
      <c r="I561" s="216"/>
      <c r="J561" s="212"/>
      <c r="K561" s="212"/>
      <c r="L561" s="217"/>
      <c r="M561" s="218"/>
      <c r="N561" s="219"/>
      <c r="O561" s="219"/>
      <c r="P561" s="219"/>
      <c r="Q561" s="219"/>
      <c r="R561" s="219"/>
      <c r="S561" s="219"/>
      <c r="T561" s="220"/>
      <c r="AT561" s="221" t="s">
        <v>131</v>
      </c>
      <c r="AU561" s="221" t="s">
        <v>81</v>
      </c>
      <c r="AV561" s="14" t="s">
        <v>81</v>
      </c>
      <c r="AW561" s="14" t="s">
        <v>33</v>
      </c>
      <c r="AX561" s="14" t="s">
        <v>71</v>
      </c>
      <c r="AY561" s="221" t="s">
        <v>124</v>
      </c>
    </row>
    <row r="562" spans="1:65" s="15" customFormat="1" ht="10.199999999999999" hidden="1">
      <c r="B562" s="222"/>
      <c r="C562" s="223"/>
      <c r="D562" s="202" t="s">
        <v>131</v>
      </c>
      <c r="E562" s="224" t="s">
        <v>19</v>
      </c>
      <c r="F562" s="225" t="s">
        <v>140</v>
      </c>
      <c r="G562" s="223"/>
      <c r="H562" s="226">
        <v>330.38</v>
      </c>
      <c r="I562" s="227"/>
      <c r="J562" s="223"/>
      <c r="K562" s="223"/>
      <c r="L562" s="228"/>
      <c r="M562" s="229"/>
      <c r="N562" s="230"/>
      <c r="O562" s="230"/>
      <c r="P562" s="230"/>
      <c r="Q562" s="230"/>
      <c r="R562" s="230"/>
      <c r="S562" s="230"/>
      <c r="T562" s="231"/>
      <c r="AT562" s="232" t="s">
        <v>131</v>
      </c>
      <c r="AU562" s="232" t="s">
        <v>81</v>
      </c>
      <c r="AV562" s="15" t="s">
        <v>130</v>
      </c>
      <c r="AW562" s="15" t="s">
        <v>33</v>
      </c>
      <c r="AX562" s="15" t="s">
        <v>79</v>
      </c>
      <c r="AY562" s="232" t="s">
        <v>124</v>
      </c>
    </row>
    <row r="563" spans="1:65" s="2" customFormat="1" ht="16.5" customHeight="1">
      <c r="A563" s="34"/>
      <c r="B563" s="35"/>
      <c r="C563" s="187" t="s">
        <v>365</v>
      </c>
      <c r="D563" s="187" t="s">
        <v>126</v>
      </c>
      <c r="E563" s="188" t="s">
        <v>564</v>
      </c>
      <c r="F563" s="189" t="s">
        <v>565</v>
      </c>
      <c r="G563" s="190" t="s">
        <v>524</v>
      </c>
      <c r="H563" s="191">
        <v>1.6279999999999999</v>
      </c>
      <c r="I563" s="192"/>
      <c r="J563" s="193">
        <f>ROUND(I563*H563,2)</f>
        <v>0</v>
      </c>
      <c r="K563" s="189" t="s">
        <v>19</v>
      </c>
      <c r="L563" s="39"/>
      <c r="M563" s="194" t="s">
        <v>19</v>
      </c>
      <c r="N563" s="195" t="s">
        <v>42</v>
      </c>
      <c r="O563" s="64"/>
      <c r="P563" s="196">
        <f>O563*H563</f>
        <v>0</v>
      </c>
      <c r="Q563" s="196">
        <v>0</v>
      </c>
      <c r="R563" s="196">
        <f>Q563*H563</f>
        <v>0</v>
      </c>
      <c r="S563" s="196">
        <v>0</v>
      </c>
      <c r="T563" s="197">
        <f>S563*H563</f>
        <v>0</v>
      </c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R563" s="198" t="s">
        <v>173</v>
      </c>
      <c r="AT563" s="198" t="s">
        <v>126</v>
      </c>
      <c r="AU563" s="198" t="s">
        <v>81</v>
      </c>
      <c r="AY563" s="17" t="s">
        <v>124</v>
      </c>
      <c r="BE563" s="199">
        <f>IF(N563="základní",J563,0)</f>
        <v>0</v>
      </c>
      <c r="BF563" s="199">
        <f>IF(N563="snížená",J563,0)</f>
        <v>0</v>
      </c>
      <c r="BG563" s="199">
        <f>IF(N563="zákl. přenesená",J563,0)</f>
        <v>0</v>
      </c>
      <c r="BH563" s="199">
        <f>IF(N563="sníž. přenesená",J563,0)</f>
        <v>0</v>
      </c>
      <c r="BI563" s="199">
        <f>IF(N563="nulová",J563,0)</f>
        <v>0</v>
      </c>
      <c r="BJ563" s="17" t="s">
        <v>79</v>
      </c>
      <c r="BK563" s="199">
        <f>ROUND(I563*H563,2)</f>
        <v>0</v>
      </c>
      <c r="BL563" s="17" t="s">
        <v>173</v>
      </c>
      <c r="BM563" s="198" t="s">
        <v>566</v>
      </c>
    </row>
    <row r="564" spans="1:65" s="13" customFormat="1" ht="10.199999999999999" hidden="1">
      <c r="B564" s="200"/>
      <c r="C564" s="201"/>
      <c r="D564" s="202" t="s">
        <v>131</v>
      </c>
      <c r="E564" s="203" t="s">
        <v>19</v>
      </c>
      <c r="F564" s="204" t="s">
        <v>567</v>
      </c>
      <c r="G564" s="201"/>
      <c r="H564" s="203" t="s">
        <v>19</v>
      </c>
      <c r="I564" s="205"/>
      <c r="J564" s="201"/>
      <c r="K564" s="201"/>
      <c r="L564" s="206"/>
      <c r="M564" s="207"/>
      <c r="N564" s="208"/>
      <c r="O564" s="208"/>
      <c r="P564" s="208"/>
      <c r="Q564" s="208"/>
      <c r="R564" s="208"/>
      <c r="S564" s="208"/>
      <c r="T564" s="209"/>
      <c r="AT564" s="210" t="s">
        <v>131</v>
      </c>
      <c r="AU564" s="210" t="s">
        <v>81</v>
      </c>
      <c r="AV564" s="13" t="s">
        <v>79</v>
      </c>
      <c r="AW564" s="13" t="s">
        <v>33</v>
      </c>
      <c r="AX564" s="13" t="s">
        <v>71</v>
      </c>
      <c r="AY564" s="210" t="s">
        <v>124</v>
      </c>
    </row>
    <row r="565" spans="1:65" s="14" customFormat="1" ht="10.199999999999999" hidden="1">
      <c r="B565" s="211"/>
      <c r="C565" s="212"/>
      <c r="D565" s="202" t="s">
        <v>131</v>
      </c>
      <c r="E565" s="213" t="s">
        <v>19</v>
      </c>
      <c r="F565" s="214" t="s">
        <v>568</v>
      </c>
      <c r="G565" s="212"/>
      <c r="H565" s="215">
        <v>1.6279999999999999</v>
      </c>
      <c r="I565" s="216"/>
      <c r="J565" s="212"/>
      <c r="K565" s="212"/>
      <c r="L565" s="217"/>
      <c r="M565" s="218"/>
      <c r="N565" s="219"/>
      <c r="O565" s="219"/>
      <c r="P565" s="219"/>
      <c r="Q565" s="219"/>
      <c r="R565" s="219"/>
      <c r="S565" s="219"/>
      <c r="T565" s="220"/>
      <c r="AT565" s="221" t="s">
        <v>131</v>
      </c>
      <c r="AU565" s="221" t="s">
        <v>81</v>
      </c>
      <c r="AV565" s="14" t="s">
        <v>81</v>
      </c>
      <c r="AW565" s="14" t="s">
        <v>33</v>
      </c>
      <c r="AX565" s="14" t="s">
        <v>71</v>
      </c>
      <c r="AY565" s="221" t="s">
        <v>124</v>
      </c>
    </row>
    <row r="566" spans="1:65" s="15" customFormat="1" ht="10.199999999999999" hidden="1">
      <c r="B566" s="222"/>
      <c r="C566" s="223"/>
      <c r="D566" s="202" t="s">
        <v>131</v>
      </c>
      <c r="E566" s="224" t="s">
        <v>19</v>
      </c>
      <c r="F566" s="225" t="s">
        <v>140</v>
      </c>
      <c r="G566" s="223"/>
      <c r="H566" s="226">
        <v>1.6279999999999999</v>
      </c>
      <c r="I566" s="227"/>
      <c r="J566" s="223"/>
      <c r="K566" s="223"/>
      <c r="L566" s="228"/>
      <c r="M566" s="229"/>
      <c r="N566" s="230"/>
      <c r="O566" s="230"/>
      <c r="P566" s="230"/>
      <c r="Q566" s="230"/>
      <c r="R566" s="230"/>
      <c r="S566" s="230"/>
      <c r="T566" s="231"/>
      <c r="AT566" s="232" t="s">
        <v>131</v>
      </c>
      <c r="AU566" s="232" t="s">
        <v>81</v>
      </c>
      <c r="AV566" s="15" t="s">
        <v>130</v>
      </c>
      <c r="AW566" s="15" t="s">
        <v>33</v>
      </c>
      <c r="AX566" s="15" t="s">
        <v>79</v>
      </c>
      <c r="AY566" s="232" t="s">
        <v>124</v>
      </c>
    </row>
    <row r="567" spans="1:65" s="2" customFormat="1" ht="21.75" customHeight="1">
      <c r="A567" s="34"/>
      <c r="B567" s="35"/>
      <c r="C567" s="187" t="s">
        <v>569</v>
      </c>
      <c r="D567" s="187" t="s">
        <v>126</v>
      </c>
      <c r="E567" s="188" t="s">
        <v>570</v>
      </c>
      <c r="F567" s="189" t="s">
        <v>571</v>
      </c>
      <c r="G567" s="190" t="s">
        <v>524</v>
      </c>
      <c r="H567" s="191">
        <v>507.18</v>
      </c>
      <c r="I567" s="192"/>
      <c r="J567" s="193">
        <f>ROUND(I567*H567,2)</f>
        <v>0</v>
      </c>
      <c r="K567" s="189" t="s">
        <v>19</v>
      </c>
      <c r="L567" s="39"/>
      <c r="M567" s="194" t="s">
        <v>19</v>
      </c>
      <c r="N567" s="195" t="s">
        <v>42</v>
      </c>
      <c r="O567" s="64"/>
      <c r="P567" s="196">
        <f>O567*H567</f>
        <v>0</v>
      </c>
      <c r="Q567" s="196">
        <v>0</v>
      </c>
      <c r="R567" s="196">
        <f>Q567*H567</f>
        <v>0</v>
      </c>
      <c r="S567" s="196">
        <v>0</v>
      </c>
      <c r="T567" s="197">
        <f>S567*H567</f>
        <v>0</v>
      </c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R567" s="198" t="s">
        <v>173</v>
      </c>
      <c r="AT567" s="198" t="s">
        <v>126</v>
      </c>
      <c r="AU567" s="198" t="s">
        <v>81</v>
      </c>
      <c r="AY567" s="17" t="s">
        <v>124</v>
      </c>
      <c r="BE567" s="199">
        <f>IF(N567="základní",J567,0)</f>
        <v>0</v>
      </c>
      <c r="BF567" s="199">
        <f>IF(N567="snížená",J567,0)</f>
        <v>0</v>
      </c>
      <c r="BG567" s="199">
        <f>IF(N567="zákl. přenesená",J567,0)</f>
        <v>0</v>
      </c>
      <c r="BH567" s="199">
        <f>IF(N567="sníž. přenesená",J567,0)</f>
        <v>0</v>
      </c>
      <c r="BI567" s="199">
        <f>IF(N567="nulová",J567,0)</f>
        <v>0</v>
      </c>
      <c r="BJ567" s="17" t="s">
        <v>79</v>
      </c>
      <c r="BK567" s="199">
        <f>ROUND(I567*H567,2)</f>
        <v>0</v>
      </c>
      <c r="BL567" s="17" t="s">
        <v>173</v>
      </c>
      <c r="BM567" s="198" t="s">
        <v>572</v>
      </c>
    </row>
    <row r="568" spans="1:65" s="13" customFormat="1" ht="20.399999999999999" hidden="1">
      <c r="B568" s="200"/>
      <c r="C568" s="201"/>
      <c r="D568" s="202" t="s">
        <v>131</v>
      </c>
      <c r="E568" s="203" t="s">
        <v>19</v>
      </c>
      <c r="F568" s="204" t="s">
        <v>573</v>
      </c>
      <c r="G568" s="201"/>
      <c r="H568" s="203" t="s">
        <v>19</v>
      </c>
      <c r="I568" s="205"/>
      <c r="J568" s="201"/>
      <c r="K568" s="201"/>
      <c r="L568" s="206"/>
      <c r="M568" s="207"/>
      <c r="N568" s="208"/>
      <c r="O568" s="208"/>
      <c r="P568" s="208"/>
      <c r="Q568" s="208"/>
      <c r="R568" s="208"/>
      <c r="S568" s="208"/>
      <c r="T568" s="209"/>
      <c r="AT568" s="210" t="s">
        <v>131</v>
      </c>
      <c r="AU568" s="210" t="s">
        <v>81</v>
      </c>
      <c r="AV568" s="13" t="s">
        <v>79</v>
      </c>
      <c r="AW568" s="13" t="s">
        <v>33</v>
      </c>
      <c r="AX568" s="13" t="s">
        <v>71</v>
      </c>
      <c r="AY568" s="210" t="s">
        <v>124</v>
      </c>
    </row>
    <row r="569" spans="1:65" s="14" customFormat="1" ht="10.199999999999999" hidden="1">
      <c r="B569" s="211"/>
      <c r="C569" s="212"/>
      <c r="D569" s="202" t="s">
        <v>131</v>
      </c>
      <c r="E569" s="213" t="s">
        <v>19</v>
      </c>
      <c r="F569" s="214" t="s">
        <v>574</v>
      </c>
      <c r="G569" s="212"/>
      <c r="H569" s="215">
        <v>507.18</v>
      </c>
      <c r="I569" s="216"/>
      <c r="J569" s="212"/>
      <c r="K569" s="212"/>
      <c r="L569" s="217"/>
      <c r="M569" s="218"/>
      <c r="N569" s="219"/>
      <c r="O569" s="219"/>
      <c r="P569" s="219"/>
      <c r="Q569" s="219"/>
      <c r="R569" s="219"/>
      <c r="S569" s="219"/>
      <c r="T569" s="220"/>
      <c r="AT569" s="221" t="s">
        <v>131</v>
      </c>
      <c r="AU569" s="221" t="s">
        <v>81</v>
      </c>
      <c r="AV569" s="14" t="s">
        <v>81</v>
      </c>
      <c r="AW569" s="14" t="s">
        <v>33</v>
      </c>
      <c r="AX569" s="14" t="s">
        <v>71</v>
      </c>
      <c r="AY569" s="221" t="s">
        <v>124</v>
      </c>
    </row>
    <row r="570" spans="1:65" s="15" customFormat="1" ht="10.199999999999999" hidden="1">
      <c r="B570" s="222"/>
      <c r="C570" s="223"/>
      <c r="D570" s="202" t="s">
        <v>131</v>
      </c>
      <c r="E570" s="224" t="s">
        <v>19</v>
      </c>
      <c r="F570" s="225" t="s">
        <v>140</v>
      </c>
      <c r="G570" s="223"/>
      <c r="H570" s="226">
        <v>507.18</v>
      </c>
      <c r="I570" s="227"/>
      <c r="J570" s="223"/>
      <c r="K570" s="223"/>
      <c r="L570" s="228"/>
      <c r="M570" s="229"/>
      <c r="N570" s="230"/>
      <c r="O570" s="230"/>
      <c r="P570" s="230"/>
      <c r="Q570" s="230"/>
      <c r="R570" s="230"/>
      <c r="S570" s="230"/>
      <c r="T570" s="231"/>
      <c r="AT570" s="232" t="s">
        <v>131</v>
      </c>
      <c r="AU570" s="232" t="s">
        <v>81</v>
      </c>
      <c r="AV570" s="15" t="s">
        <v>130</v>
      </c>
      <c r="AW570" s="15" t="s">
        <v>33</v>
      </c>
      <c r="AX570" s="15" t="s">
        <v>79</v>
      </c>
      <c r="AY570" s="232" t="s">
        <v>124</v>
      </c>
    </row>
    <row r="571" spans="1:65" s="2" customFormat="1" ht="21.75" customHeight="1">
      <c r="A571" s="34"/>
      <c r="B571" s="35"/>
      <c r="C571" s="187" t="s">
        <v>370</v>
      </c>
      <c r="D571" s="187" t="s">
        <v>126</v>
      </c>
      <c r="E571" s="188" t="s">
        <v>575</v>
      </c>
      <c r="F571" s="189" t="s">
        <v>576</v>
      </c>
      <c r="G571" s="190" t="s">
        <v>524</v>
      </c>
      <c r="H571" s="191">
        <v>4.54</v>
      </c>
      <c r="I571" s="192"/>
      <c r="J571" s="193">
        <f>ROUND(I571*H571,2)</f>
        <v>0</v>
      </c>
      <c r="K571" s="189" t="s">
        <v>19</v>
      </c>
      <c r="L571" s="39"/>
      <c r="M571" s="194" t="s">
        <v>19</v>
      </c>
      <c r="N571" s="195" t="s">
        <v>42</v>
      </c>
      <c r="O571" s="64"/>
      <c r="P571" s="196">
        <f>O571*H571</f>
        <v>0</v>
      </c>
      <c r="Q571" s="196">
        <v>0</v>
      </c>
      <c r="R571" s="196">
        <f>Q571*H571</f>
        <v>0</v>
      </c>
      <c r="S571" s="196">
        <v>0</v>
      </c>
      <c r="T571" s="197">
        <f>S571*H571</f>
        <v>0</v>
      </c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R571" s="198" t="s">
        <v>173</v>
      </c>
      <c r="AT571" s="198" t="s">
        <v>126</v>
      </c>
      <c r="AU571" s="198" t="s">
        <v>81</v>
      </c>
      <c r="AY571" s="17" t="s">
        <v>124</v>
      </c>
      <c r="BE571" s="199">
        <f>IF(N571="základní",J571,0)</f>
        <v>0</v>
      </c>
      <c r="BF571" s="199">
        <f>IF(N571="snížená",J571,0)</f>
        <v>0</v>
      </c>
      <c r="BG571" s="199">
        <f>IF(N571="zákl. přenesená",J571,0)</f>
        <v>0</v>
      </c>
      <c r="BH571" s="199">
        <f>IF(N571="sníž. přenesená",J571,0)</f>
        <v>0</v>
      </c>
      <c r="BI571" s="199">
        <f>IF(N571="nulová",J571,0)</f>
        <v>0</v>
      </c>
      <c r="BJ571" s="17" t="s">
        <v>79</v>
      </c>
      <c r="BK571" s="199">
        <f>ROUND(I571*H571,2)</f>
        <v>0</v>
      </c>
      <c r="BL571" s="17" t="s">
        <v>173</v>
      </c>
      <c r="BM571" s="198" t="s">
        <v>577</v>
      </c>
    </row>
    <row r="572" spans="1:65" s="13" customFormat="1" ht="20.399999999999999" hidden="1">
      <c r="B572" s="200"/>
      <c r="C572" s="201"/>
      <c r="D572" s="202" t="s">
        <v>131</v>
      </c>
      <c r="E572" s="203" t="s">
        <v>19</v>
      </c>
      <c r="F572" s="204" t="s">
        <v>573</v>
      </c>
      <c r="G572" s="201"/>
      <c r="H572" s="203" t="s">
        <v>19</v>
      </c>
      <c r="I572" s="205"/>
      <c r="J572" s="201"/>
      <c r="K572" s="201"/>
      <c r="L572" s="206"/>
      <c r="M572" s="207"/>
      <c r="N572" s="208"/>
      <c r="O572" s="208"/>
      <c r="P572" s="208"/>
      <c r="Q572" s="208"/>
      <c r="R572" s="208"/>
      <c r="S572" s="208"/>
      <c r="T572" s="209"/>
      <c r="AT572" s="210" t="s">
        <v>131</v>
      </c>
      <c r="AU572" s="210" t="s">
        <v>81</v>
      </c>
      <c r="AV572" s="13" t="s">
        <v>79</v>
      </c>
      <c r="AW572" s="13" t="s">
        <v>33</v>
      </c>
      <c r="AX572" s="13" t="s">
        <v>71</v>
      </c>
      <c r="AY572" s="210" t="s">
        <v>124</v>
      </c>
    </row>
    <row r="573" spans="1:65" s="14" customFormat="1" ht="10.199999999999999" hidden="1">
      <c r="B573" s="211"/>
      <c r="C573" s="212"/>
      <c r="D573" s="202" t="s">
        <v>131</v>
      </c>
      <c r="E573" s="213" t="s">
        <v>19</v>
      </c>
      <c r="F573" s="214" t="s">
        <v>578</v>
      </c>
      <c r="G573" s="212"/>
      <c r="H573" s="215">
        <v>4.54</v>
      </c>
      <c r="I573" s="216"/>
      <c r="J573" s="212"/>
      <c r="K573" s="212"/>
      <c r="L573" s="217"/>
      <c r="M573" s="218"/>
      <c r="N573" s="219"/>
      <c r="O573" s="219"/>
      <c r="P573" s="219"/>
      <c r="Q573" s="219"/>
      <c r="R573" s="219"/>
      <c r="S573" s="219"/>
      <c r="T573" s="220"/>
      <c r="AT573" s="221" t="s">
        <v>131</v>
      </c>
      <c r="AU573" s="221" t="s">
        <v>81</v>
      </c>
      <c r="AV573" s="14" t="s">
        <v>81</v>
      </c>
      <c r="AW573" s="14" t="s">
        <v>33</v>
      </c>
      <c r="AX573" s="14" t="s">
        <v>71</v>
      </c>
      <c r="AY573" s="221" t="s">
        <v>124</v>
      </c>
    </row>
    <row r="574" spans="1:65" s="15" customFormat="1" ht="10.199999999999999" hidden="1">
      <c r="B574" s="222"/>
      <c r="C574" s="223"/>
      <c r="D574" s="202" t="s">
        <v>131</v>
      </c>
      <c r="E574" s="224" t="s">
        <v>19</v>
      </c>
      <c r="F574" s="225" t="s">
        <v>140</v>
      </c>
      <c r="G574" s="223"/>
      <c r="H574" s="226">
        <v>4.54</v>
      </c>
      <c r="I574" s="227"/>
      <c r="J574" s="223"/>
      <c r="K574" s="223"/>
      <c r="L574" s="228"/>
      <c r="M574" s="229"/>
      <c r="N574" s="230"/>
      <c r="O574" s="230"/>
      <c r="P574" s="230"/>
      <c r="Q574" s="230"/>
      <c r="R574" s="230"/>
      <c r="S574" s="230"/>
      <c r="T574" s="231"/>
      <c r="AT574" s="232" t="s">
        <v>131</v>
      </c>
      <c r="AU574" s="232" t="s">
        <v>81</v>
      </c>
      <c r="AV574" s="15" t="s">
        <v>130</v>
      </c>
      <c r="AW574" s="15" t="s">
        <v>33</v>
      </c>
      <c r="AX574" s="15" t="s">
        <v>79</v>
      </c>
      <c r="AY574" s="232" t="s">
        <v>124</v>
      </c>
    </row>
    <row r="575" spans="1:65" s="2" customFormat="1" ht="21.75" customHeight="1">
      <c r="A575" s="34"/>
      <c r="B575" s="35"/>
      <c r="C575" s="187" t="s">
        <v>579</v>
      </c>
      <c r="D575" s="187" t="s">
        <v>126</v>
      </c>
      <c r="E575" s="188" t="s">
        <v>580</v>
      </c>
      <c r="F575" s="189" t="s">
        <v>581</v>
      </c>
      <c r="G575" s="190" t="s">
        <v>524</v>
      </c>
      <c r="H575" s="191">
        <v>330.38</v>
      </c>
      <c r="I575" s="192"/>
      <c r="J575" s="193">
        <f>ROUND(I575*H575,2)</f>
        <v>0</v>
      </c>
      <c r="K575" s="189" t="s">
        <v>19</v>
      </c>
      <c r="L575" s="39"/>
      <c r="M575" s="194" t="s">
        <v>19</v>
      </c>
      <c r="N575" s="195" t="s">
        <v>42</v>
      </c>
      <c r="O575" s="64"/>
      <c r="P575" s="196">
        <f>O575*H575</f>
        <v>0</v>
      </c>
      <c r="Q575" s="196">
        <v>0</v>
      </c>
      <c r="R575" s="196">
        <f>Q575*H575</f>
        <v>0</v>
      </c>
      <c r="S575" s="196">
        <v>0</v>
      </c>
      <c r="T575" s="197">
        <f>S575*H575</f>
        <v>0</v>
      </c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R575" s="198" t="s">
        <v>173</v>
      </c>
      <c r="AT575" s="198" t="s">
        <v>126</v>
      </c>
      <c r="AU575" s="198" t="s">
        <v>81</v>
      </c>
      <c r="AY575" s="17" t="s">
        <v>124</v>
      </c>
      <c r="BE575" s="199">
        <f>IF(N575="základní",J575,0)</f>
        <v>0</v>
      </c>
      <c r="BF575" s="199">
        <f>IF(N575="snížená",J575,0)</f>
        <v>0</v>
      </c>
      <c r="BG575" s="199">
        <f>IF(N575="zákl. přenesená",J575,0)</f>
        <v>0</v>
      </c>
      <c r="BH575" s="199">
        <f>IF(N575="sníž. přenesená",J575,0)</f>
        <v>0</v>
      </c>
      <c r="BI575" s="199">
        <f>IF(N575="nulová",J575,0)</f>
        <v>0</v>
      </c>
      <c r="BJ575" s="17" t="s">
        <v>79</v>
      </c>
      <c r="BK575" s="199">
        <f>ROUND(I575*H575,2)</f>
        <v>0</v>
      </c>
      <c r="BL575" s="17" t="s">
        <v>173</v>
      </c>
      <c r="BM575" s="198" t="s">
        <v>582</v>
      </c>
    </row>
    <row r="576" spans="1:65" s="13" customFormat="1" ht="20.399999999999999" hidden="1">
      <c r="B576" s="200"/>
      <c r="C576" s="201"/>
      <c r="D576" s="202" t="s">
        <v>131</v>
      </c>
      <c r="E576" s="203" t="s">
        <v>19</v>
      </c>
      <c r="F576" s="204" t="s">
        <v>583</v>
      </c>
      <c r="G576" s="201"/>
      <c r="H576" s="203" t="s">
        <v>19</v>
      </c>
      <c r="I576" s="205"/>
      <c r="J576" s="201"/>
      <c r="K576" s="201"/>
      <c r="L576" s="206"/>
      <c r="M576" s="207"/>
      <c r="N576" s="208"/>
      <c r="O576" s="208"/>
      <c r="P576" s="208"/>
      <c r="Q576" s="208"/>
      <c r="R576" s="208"/>
      <c r="S576" s="208"/>
      <c r="T576" s="209"/>
      <c r="AT576" s="210" t="s">
        <v>131</v>
      </c>
      <c r="AU576" s="210" t="s">
        <v>81</v>
      </c>
      <c r="AV576" s="13" t="s">
        <v>79</v>
      </c>
      <c r="AW576" s="13" t="s">
        <v>33</v>
      </c>
      <c r="AX576" s="13" t="s">
        <v>71</v>
      </c>
      <c r="AY576" s="210" t="s">
        <v>124</v>
      </c>
    </row>
    <row r="577" spans="1:65" s="14" customFormat="1" ht="10.199999999999999" hidden="1">
      <c r="B577" s="211"/>
      <c r="C577" s="212"/>
      <c r="D577" s="202" t="s">
        <v>131</v>
      </c>
      <c r="E577" s="213" t="s">
        <v>19</v>
      </c>
      <c r="F577" s="214" t="s">
        <v>584</v>
      </c>
      <c r="G577" s="212"/>
      <c r="H577" s="215">
        <v>330.38</v>
      </c>
      <c r="I577" s="216"/>
      <c r="J577" s="212"/>
      <c r="K577" s="212"/>
      <c r="L577" s="217"/>
      <c r="M577" s="218"/>
      <c r="N577" s="219"/>
      <c r="O577" s="219"/>
      <c r="P577" s="219"/>
      <c r="Q577" s="219"/>
      <c r="R577" s="219"/>
      <c r="S577" s="219"/>
      <c r="T577" s="220"/>
      <c r="AT577" s="221" t="s">
        <v>131</v>
      </c>
      <c r="AU577" s="221" t="s">
        <v>81</v>
      </c>
      <c r="AV577" s="14" t="s">
        <v>81</v>
      </c>
      <c r="AW577" s="14" t="s">
        <v>33</v>
      </c>
      <c r="AX577" s="14" t="s">
        <v>71</v>
      </c>
      <c r="AY577" s="221" t="s">
        <v>124</v>
      </c>
    </row>
    <row r="578" spans="1:65" s="15" customFormat="1" ht="10.199999999999999" hidden="1">
      <c r="B578" s="222"/>
      <c r="C578" s="223"/>
      <c r="D578" s="202" t="s">
        <v>131</v>
      </c>
      <c r="E578" s="224" t="s">
        <v>19</v>
      </c>
      <c r="F578" s="225" t="s">
        <v>140</v>
      </c>
      <c r="G578" s="223"/>
      <c r="H578" s="226">
        <v>330.38</v>
      </c>
      <c r="I578" s="227"/>
      <c r="J578" s="223"/>
      <c r="K578" s="223"/>
      <c r="L578" s="228"/>
      <c r="M578" s="229"/>
      <c r="N578" s="230"/>
      <c r="O578" s="230"/>
      <c r="P578" s="230"/>
      <c r="Q578" s="230"/>
      <c r="R578" s="230"/>
      <c r="S578" s="230"/>
      <c r="T578" s="231"/>
      <c r="AT578" s="232" t="s">
        <v>131</v>
      </c>
      <c r="AU578" s="232" t="s">
        <v>81</v>
      </c>
      <c r="AV578" s="15" t="s">
        <v>130</v>
      </c>
      <c r="AW578" s="15" t="s">
        <v>33</v>
      </c>
      <c r="AX578" s="15" t="s">
        <v>79</v>
      </c>
      <c r="AY578" s="232" t="s">
        <v>124</v>
      </c>
    </row>
    <row r="579" spans="1:65" s="2" customFormat="1" ht="16.5" customHeight="1">
      <c r="A579" s="34"/>
      <c r="B579" s="35"/>
      <c r="C579" s="187" t="s">
        <v>376</v>
      </c>
      <c r="D579" s="187" t="s">
        <v>126</v>
      </c>
      <c r="E579" s="188" t="s">
        <v>585</v>
      </c>
      <c r="F579" s="189" t="s">
        <v>586</v>
      </c>
      <c r="G579" s="190" t="s">
        <v>524</v>
      </c>
      <c r="H579" s="191">
        <v>1.6279999999999999</v>
      </c>
      <c r="I579" s="192"/>
      <c r="J579" s="193">
        <f>ROUND(I579*H579,2)</f>
        <v>0</v>
      </c>
      <c r="K579" s="189" t="s">
        <v>19</v>
      </c>
      <c r="L579" s="39"/>
      <c r="M579" s="194" t="s">
        <v>19</v>
      </c>
      <c r="N579" s="195" t="s">
        <v>42</v>
      </c>
      <c r="O579" s="64"/>
      <c r="P579" s="196">
        <f>O579*H579</f>
        <v>0</v>
      </c>
      <c r="Q579" s="196">
        <v>0</v>
      </c>
      <c r="R579" s="196">
        <f>Q579*H579</f>
        <v>0</v>
      </c>
      <c r="S579" s="196">
        <v>0</v>
      </c>
      <c r="T579" s="197">
        <f>S579*H579</f>
        <v>0</v>
      </c>
      <c r="U579" s="34"/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  <c r="AR579" s="198" t="s">
        <v>173</v>
      </c>
      <c r="AT579" s="198" t="s">
        <v>126</v>
      </c>
      <c r="AU579" s="198" t="s">
        <v>81</v>
      </c>
      <c r="AY579" s="17" t="s">
        <v>124</v>
      </c>
      <c r="BE579" s="199">
        <f>IF(N579="základní",J579,0)</f>
        <v>0</v>
      </c>
      <c r="BF579" s="199">
        <f>IF(N579="snížená",J579,0)</f>
        <v>0</v>
      </c>
      <c r="BG579" s="199">
        <f>IF(N579="zákl. přenesená",J579,0)</f>
        <v>0</v>
      </c>
      <c r="BH579" s="199">
        <f>IF(N579="sníž. přenesená",J579,0)</f>
        <v>0</v>
      </c>
      <c r="BI579" s="199">
        <f>IF(N579="nulová",J579,0)</f>
        <v>0</v>
      </c>
      <c r="BJ579" s="17" t="s">
        <v>79</v>
      </c>
      <c r="BK579" s="199">
        <f>ROUND(I579*H579,2)</f>
        <v>0</v>
      </c>
      <c r="BL579" s="17" t="s">
        <v>173</v>
      </c>
      <c r="BM579" s="198" t="s">
        <v>587</v>
      </c>
    </row>
    <row r="580" spans="1:65" s="13" customFormat="1" ht="10.199999999999999" hidden="1">
      <c r="B580" s="200"/>
      <c r="C580" s="201"/>
      <c r="D580" s="202" t="s">
        <v>131</v>
      </c>
      <c r="E580" s="203" t="s">
        <v>19</v>
      </c>
      <c r="F580" s="204" t="s">
        <v>588</v>
      </c>
      <c r="G580" s="201"/>
      <c r="H580" s="203" t="s">
        <v>19</v>
      </c>
      <c r="I580" s="205"/>
      <c r="J580" s="201"/>
      <c r="K580" s="201"/>
      <c r="L580" s="206"/>
      <c r="M580" s="207"/>
      <c r="N580" s="208"/>
      <c r="O580" s="208"/>
      <c r="P580" s="208"/>
      <c r="Q580" s="208"/>
      <c r="R580" s="208"/>
      <c r="S580" s="208"/>
      <c r="T580" s="209"/>
      <c r="AT580" s="210" t="s">
        <v>131</v>
      </c>
      <c r="AU580" s="210" t="s">
        <v>81</v>
      </c>
      <c r="AV580" s="13" t="s">
        <v>79</v>
      </c>
      <c r="AW580" s="13" t="s">
        <v>33</v>
      </c>
      <c r="AX580" s="13" t="s">
        <v>71</v>
      </c>
      <c r="AY580" s="210" t="s">
        <v>124</v>
      </c>
    </row>
    <row r="581" spans="1:65" s="14" customFormat="1" ht="10.199999999999999" hidden="1">
      <c r="B581" s="211"/>
      <c r="C581" s="212"/>
      <c r="D581" s="202" t="s">
        <v>131</v>
      </c>
      <c r="E581" s="213" t="s">
        <v>19</v>
      </c>
      <c r="F581" s="214" t="s">
        <v>589</v>
      </c>
      <c r="G581" s="212"/>
      <c r="H581" s="215">
        <v>1.6279999999999999</v>
      </c>
      <c r="I581" s="216"/>
      <c r="J581" s="212"/>
      <c r="K581" s="212"/>
      <c r="L581" s="217"/>
      <c r="M581" s="218"/>
      <c r="N581" s="219"/>
      <c r="O581" s="219"/>
      <c r="P581" s="219"/>
      <c r="Q581" s="219"/>
      <c r="R581" s="219"/>
      <c r="S581" s="219"/>
      <c r="T581" s="220"/>
      <c r="AT581" s="221" t="s">
        <v>131</v>
      </c>
      <c r="AU581" s="221" t="s">
        <v>81</v>
      </c>
      <c r="AV581" s="14" t="s">
        <v>81</v>
      </c>
      <c r="AW581" s="14" t="s">
        <v>33</v>
      </c>
      <c r="AX581" s="14" t="s">
        <v>71</v>
      </c>
      <c r="AY581" s="221" t="s">
        <v>124</v>
      </c>
    </row>
    <row r="582" spans="1:65" s="15" customFormat="1" ht="10.199999999999999" hidden="1">
      <c r="B582" s="222"/>
      <c r="C582" s="223"/>
      <c r="D582" s="202" t="s">
        <v>131</v>
      </c>
      <c r="E582" s="224" t="s">
        <v>19</v>
      </c>
      <c r="F582" s="225" t="s">
        <v>140</v>
      </c>
      <c r="G582" s="223"/>
      <c r="H582" s="226">
        <v>1.6279999999999999</v>
      </c>
      <c r="I582" s="227"/>
      <c r="J582" s="223"/>
      <c r="K582" s="223"/>
      <c r="L582" s="228"/>
      <c r="M582" s="229"/>
      <c r="N582" s="230"/>
      <c r="O582" s="230"/>
      <c r="P582" s="230"/>
      <c r="Q582" s="230"/>
      <c r="R582" s="230"/>
      <c r="S582" s="230"/>
      <c r="T582" s="231"/>
      <c r="AT582" s="232" t="s">
        <v>131</v>
      </c>
      <c r="AU582" s="232" t="s">
        <v>81</v>
      </c>
      <c r="AV582" s="15" t="s">
        <v>130</v>
      </c>
      <c r="AW582" s="15" t="s">
        <v>33</v>
      </c>
      <c r="AX582" s="15" t="s">
        <v>79</v>
      </c>
      <c r="AY582" s="232" t="s">
        <v>124</v>
      </c>
    </row>
    <row r="583" spans="1:65" s="2" customFormat="1" ht="21.75" customHeight="1">
      <c r="A583" s="34"/>
      <c r="B583" s="35"/>
      <c r="C583" s="187" t="s">
        <v>590</v>
      </c>
      <c r="D583" s="187" t="s">
        <v>126</v>
      </c>
      <c r="E583" s="188" t="s">
        <v>591</v>
      </c>
      <c r="F583" s="189" t="s">
        <v>592</v>
      </c>
      <c r="G583" s="190" t="s">
        <v>524</v>
      </c>
      <c r="H583" s="191">
        <v>507.18</v>
      </c>
      <c r="I583" s="192"/>
      <c r="J583" s="193">
        <f>ROUND(I583*H583,2)</f>
        <v>0</v>
      </c>
      <c r="K583" s="189" t="s">
        <v>19</v>
      </c>
      <c r="L583" s="39"/>
      <c r="M583" s="194" t="s">
        <v>19</v>
      </c>
      <c r="N583" s="195" t="s">
        <v>42</v>
      </c>
      <c r="O583" s="64"/>
      <c r="P583" s="196">
        <f>O583*H583</f>
        <v>0</v>
      </c>
      <c r="Q583" s="196">
        <v>0</v>
      </c>
      <c r="R583" s="196">
        <f>Q583*H583</f>
        <v>0</v>
      </c>
      <c r="S583" s="196">
        <v>0</v>
      </c>
      <c r="T583" s="197">
        <f>S583*H583</f>
        <v>0</v>
      </c>
      <c r="U583" s="34"/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  <c r="AR583" s="198" t="s">
        <v>173</v>
      </c>
      <c r="AT583" s="198" t="s">
        <v>126</v>
      </c>
      <c r="AU583" s="198" t="s">
        <v>81</v>
      </c>
      <c r="AY583" s="17" t="s">
        <v>124</v>
      </c>
      <c r="BE583" s="199">
        <f>IF(N583="základní",J583,0)</f>
        <v>0</v>
      </c>
      <c r="BF583" s="199">
        <f>IF(N583="snížená",J583,0)</f>
        <v>0</v>
      </c>
      <c r="BG583" s="199">
        <f>IF(N583="zákl. přenesená",J583,0)</f>
        <v>0</v>
      </c>
      <c r="BH583" s="199">
        <f>IF(N583="sníž. přenesená",J583,0)</f>
        <v>0</v>
      </c>
      <c r="BI583" s="199">
        <f>IF(N583="nulová",J583,0)</f>
        <v>0</v>
      </c>
      <c r="BJ583" s="17" t="s">
        <v>79</v>
      </c>
      <c r="BK583" s="199">
        <f>ROUND(I583*H583,2)</f>
        <v>0</v>
      </c>
      <c r="BL583" s="17" t="s">
        <v>173</v>
      </c>
      <c r="BM583" s="198" t="s">
        <v>593</v>
      </c>
    </row>
    <row r="584" spans="1:65" s="13" customFormat="1" ht="20.399999999999999" hidden="1">
      <c r="B584" s="200"/>
      <c r="C584" s="201"/>
      <c r="D584" s="202" t="s">
        <v>131</v>
      </c>
      <c r="E584" s="203" t="s">
        <v>19</v>
      </c>
      <c r="F584" s="204" t="s">
        <v>594</v>
      </c>
      <c r="G584" s="201"/>
      <c r="H584" s="203" t="s">
        <v>19</v>
      </c>
      <c r="I584" s="205"/>
      <c r="J584" s="201"/>
      <c r="K584" s="201"/>
      <c r="L584" s="206"/>
      <c r="M584" s="207"/>
      <c r="N584" s="208"/>
      <c r="O584" s="208"/>
      <c r="P584" s="208"/>
      <c r="Q584" s="208"/>
      <c r="R584" s="208"/>
      <c r="S584" s="208"/>
      <c r="T584" s="209"/>
      <c r="AT584" s="210" t="s">
        <v>131</v>
      </c>
      <c r="AU584" s="210" t="s">
        <v>81</v>
      </c>
      <c r="AV584" s="13" t="s">
        <v>79</v>
      </c>
      <c r="AW584" s="13" t="s">
        <v>33</v>
      </c>
      <c r="AX584" s="13" t="s">
        <v>71</v>
      </c>
      <c r="AY584" s="210" t="s">
        <v>124</v>
      </c>
    </row>
    <row r="585" spans="1:65" s="14" customFormat="1" ht="10.199999999999999" hidden="1">
      <c r="B585" s="211"/>
      <c r="C585" s="212"/>
      <c r="D585" s="202" t="s">
        <v>131</v>
      </c>
      <c r="E585" s="213" t="s">
        <v>19</v>
      </c>
      <c r="F585" s="214" t="s">
        <v>595</v>
      </c>
      <c r="G585" s="212"/>
      <c r="H585" s="215">
        <v>507.18</v>
      </c>
      <c r="I585" s="216"/>
      <c r="J585" s="212"/>
      <c r="K585" s="212"/>
      <c r="L585" s="217"/>
      <c r="M585" s="218"/>
      <c r="N585" s="219"/>
      <c r="O585" s="219"/>
      <c r="P585" s="219"/>
      <c r="Q585" s="219"/>
      <c r="R585" s="219"/>
      <c r="S585" s="219"/>
      <c r="T585" s="220"/>
      <c r="AT585" s="221" t="s">
        <v>131</v>
      </c>
      <c r="AU585" s="221" t="s">
        <v>81</v>
      </c>
      <c r="AV585" s="14" t="s">
        <v>81</v>
      </c>
      <c r="AW585" s="14" t="s">
        <v>33</v>
      </c>
      <c r="AX585" s="14" t="s">
        <v>71</v>
      </c>
      <c r="AY585" s="221" t="s">
        <v>124</v>
      </c>
    </row>
    <row r="586" spans="1:65" s="15" customFormat="1" ht="10.199999999999999" hidden="1">
      <c r="B586" s="222"/>
      <c r="C586" s="223"/>
      <c r="D586" s="202" t="s">
        <v>131</v>
      </c>
      <c r="E586" s="224" t="s">
        <v>19</v>
      </c>
      <c r="F586" s="225" t="s">
        <v>140</v>
      </c>
      <c r="G586" s="223"/>
      <c r="H586" s="226">
        <v>507.18</v>
      </c>
      <c r="I586" s="227"/>
      <c r="J586" s="223"/>
      <c r="K586" s="223"/>
      <c r="L586" s="228"/>
      <c r="M586" s="229"/>
      <c r="N586" s="230"/>
      <c r="O586" s="230"/>
      <c r="P586" s="230"/>
      <c r="Q586" s="230"/>
      <c r="R586" s="230"/>
      <c r="S586" s="230"/>
      <c r="T586" s="231"/>
      <c r="AT586" s="232" t="s">
        <v>131</v>
      </c>
      <c r="AU586" s="232" t="s">
        <v>81</v>
      </c>
      <c r="AV586" s="15" t="s">
        <v>130</v>
      </c>
      <c r="AW586" s="15" t="s">
        <v>33</v>
      </c>
      <c r="AX586" s="15" t="s">
        <v>79</v>
      </c>
      <c r="AY586" s="232" t="s">
        <v>124</v>
      </c>
    </row>
    <row r="587" spans="1:65" s="2" customFormat="1" ht="21.75" customHeight="1">
      <c r="A587" s="34"/>
      <c r="B587" s="35"/>
      <c r="C587" s="187" t="s">
        <v>383</v>
      </c>
      <c r="D587" s="187" t="s">
        <v>126</v>
      </c>
      <c r="E587" s="188" t="s">
        <v>596</v>
      </c>
      <c r="F587" s="189" t="s">
        <v>597</v>
      </c>
      <c r="G587" s="190" t="s">
        <v>524</v>
      </c>
      <c r="H587" s="191">
        <v>4.54</v>
      </c>
      <c r="I587" s="192"/>
      <c r="J587" s="193">
        <f>ROUND(I587*H587,2)</f>
        <v>0</v>
      </c>
      <c r="K587" s="189" t="s">
        <v>19</v>
      </c>
      <c r="L587" s="39"/>
      <c r="M587" s="194" t="s">
        <v>19</v>
      </c>
      <c r="N587" s="195" t="s">
        <v>42</v>
      </c>
      <c r="O587" s="64"/>
      <c r="P587" s="196">
        <f>O587*H587</f>
        <v>0</v>
      </c>
      <c r="Q587" s="196">
        <v>0</v>
      </c>
      <c r="R587" s="196">
        <f>Q587*H587</f>
        <v>0</v>
      </c>
      <c r="S587" s="196">
        <v>0</v>
      </c>
      <c r="T587" s="197">
        <f>S587*H587</f>
        <v>0</v>
      </c>
      <c r="U587" s="34"/>
      <c r="V587" s="34"/>
      <c r="W587" s="34"/>
      <c r="X587" s="34"/>
      <c r="Y587" s="34"/>
      <c r="Z587" s="34"/>
      <c r="AA587" s="34"/>
      <c r="AB587" s="34"/>
      <c r="AC587" s="34"/>
      <c r="AD587" s="34"/>
      <c r="AE587" s="34"/>
      <c r="AR587" s="198" t="s">
        <v>173</v>
      </c>
      <c r="AT587" s="198" t="s">
        <v>126</v>
      </c>
      <c r="AU587" s="198" t="s">
        <v>81</v>
      </c>
      <c r="AY587" s="17" t="s">
        <v>124</v>
      </c>
      <c r="BE587" s="199">
        <f>IF(N587="základní",J587,0)</f>
        <v>0</v>
      </c>
      <c r="BF587" s="199">
        <f>IF(N587="snížená",J587,0)</f>
        <v>0</v>
      </c>
      <c r="BG587" s="199">
        <f>IF(N587="zákl. přenesená",J587,0)</f>
        <v>0</v>
      </c>
      <c r="BH587" s="199">
        <f>IF(N587="sníž. přenesená",J587,0)</f>
        <v>0</v>
      </c>
      <c r="BI587" s="199">
        <f>IF(N587="nulová",J587,0)</f>
        <v>0</v>
      </c>
      <c r="BJ587" s="17" t="s">
        <v>79</v>
      </c>
      <c r="BK587" s="199">
        <f>ROUND(I587*H587,2)</f>
        <v>0</v>
      </c>
      <c r="BL587" s="17" t="s">
        <v>173</v>
      </c>
      <c r="BM587" s="198" t="s">
        <v>598</v>
      </c>
    </row>
    <row r="588" spans="1:65" s="13" customFormat="1" ht="20.399999999999999" hidden="1">
      <c r="B588" s="200"/>
      <c r="C588" s="201"/>
      <c r="D588" s="202" t="s">
        <v>131</v>
      </c>
      <c r="E588" s="203" t="s">
        <v>19</v>
      </c>
      <c r="F588" s="204" t="s">
        <v>594</v>
      </c>
      <c r="G588" s="201"/>
      <c r="H588" s="203" t="s">
        <v>19</v>
      </c>
      <c r="I588" s="205"/>
      <c r="J588" s="201"/>
      <c r="K588" s="201"/>
      <c r="L588" s="206"/>
      <c r="M588" s="207"/>
      <c r="N588" s="208"/>
      <c r="O588" s="208"/>
      <c r="P588" s="208"/>
      <c r="Q588" s="208"/>
      <c r="R588" s="208"/>
      <c r="S588" s="208"/>
      <c r="T588" s="209"/>
      <c r="AT588" s="210" t="s">
        <v>131</v>
      </c>
      <c r="AU588" s="210" t="s">
        <v>81</v>
      </c>
      <c r="AV588" s="13" t="s">
        <v>79</v>
      </c>
      <c r="AW588" s="13" t="s">
        <v>33</v>
      </c>
      <c r="AX588" s="13" t="s">
        <v>71</v>
      </c>
      <c r="AY588" s="210" t="s">
        <v>124</v>
      </c>
    </row>
    <row r="589" spans="1:65" s="14" customFormat="1" ht="10.199999999999999" hidden="1">
      <c r="B589" s="211"/>
      <c r="C589" s="212"/>
      <c r="D589" s="202" t="s">
        <v>131</v>
      </c>
      <c r="E589" s="213" t="s">
        <v>19</v>
      </c>
      <c r="F589" s="214" t="s">
        <v>599</v>
      </c>
      <c r="G589" s="212"/>
      <c r="H589" s="215">
        <v>4.54</v>
      </c>
      <c r="I589" s="216"/>
      <c r="J589" s="212"/>
      <c r="K589" s="212"/>
      <c r="L589" s="217"/>
      <c r="M589" s="218"/>
      <c r="N589" s="219"/>
      <c r="O589" s="219"/>
      <c r="P589" s="219"/>
      <c r="Q589" s="219"/>
      <c r="R589" s="219"/>
      <c r="S589" s="219"/>
      <c r="T589" s="220"/>
      <c r="AT589" s="221" t="s">
        <v>131</v>
      </c>
      <c r="AU589" s="221" t="s">
        <v>81</v>
      </c>
      <c r="AV589" s="14" t="s">
        <v>81</v>
      </c>
      <c r="AW589" s="14" t="s">
        <v>33</v>
      </c>
      <c r="AX589" s="14" t="s">
        <v>71</v>
      </c>
      <c r="AY589" s="221" t="s">
        <v>124</v>
      </c>
    </row>
    <row r="590" spans="1:65" s="15" customFormat="1" ht="10.199999999999999" hidden="1">
      <c r="B590" s="222"/>
      <c r="C590" s="223"/>
      <c r="D590" s="202" t="s">
        <v>131</v>
      </c>
      <c r="E590" s="224" t="s">
        <v>19</v>
      </c>
      <c r="F590" s="225" t="s">
        <v>140</v>
      </c>
      <c r="G590" s="223"/>
      <c r="H590" s="226">
        <v>4.54</v>
      </c>
      <c r="I590" s="227"/>
      <c r="J590" s="223"/>
      <c r="K590" s="223"/>
      <c r="L590" s="228"/>
      <c r="M590" s="229"/>
      <c r="N590" s="230"/>
      <c r="O590" s="230"/>
      <c r="P590" s="230"/>
      <c r="Q590" s="230"/>
      <c r="R590" s="230"/>
      <c r="S590" s="230"/>
      <c r="T590" s="231"/>
      <c r="AT590" s="232" t="s">
        <v>131</v>
      </c>
      <c r="AU590" s="232" t="s">
        <v>81</v>
      </c>
      <c r="AV590" s="15" t="s">
        <v>130</v>
      </c>
      <c r="AW590" s="15" t="s">
        <v>33</v>
      </c>
      <c r="AX590" s="15" t="s">
        <v>79</v>
      </c>
      <c r="AY590" s="232" t="s">
        <v>124</v>
      </c>
    </row>
    <row r="591" spans="1:65" s="2" customFormat="1" ht="21.75" customHeight="1">
      <c r="A591" s="34"/>
      <c r="B591" s="35"/>
      <c r="C591" s="187" t="s">
        <v>600</v>
      </c>
      <c r="D591" s="187" t="s">
        <v>126</v>
      </c>
      <c r="E591" s="188" t="s">
        <v>601</v>
      </c>
      <c r="F591" s="189" t="s">
        <v>602</v>
      </c>
      <c r="G591" s="190" t="s">
        <v>524</v>
      </c>
      <c r="H591" s="191">
        <v>330.38</v>
      </c>
      <c r="I591" s="192"/>
      <c r="J591" s="193">
        <f>ROUND(I591*H591,2)</f>
        <v>0</v>
      </c>
      <c r="K591" s="189" t="s">
        <v>19</v>
      </c>
      <c r="L591" s="39"/>
      <c r="M591" s="194" t="s">
        <v>19</v>
      </c>
      <c r="N591" s="195" t="s">
        <v>42</v>
      </c>
      <c r="O591" s="64"/>
      <c r="P591" s="196">
        <f>O591*H591</f>
        <v>0</v>
      </c>
      <c r="Q591" s="196">
        <v>0</v>
      </c>
      <c r="R591" s="196">
        <f>Q591*H591</f>
        <v>0</v>
      </c>
      <c r="S591" s="196">
        <v>0</v>
      </c>
      <c r="T591" s="197">
        <f>S591*H591</f>
        <v>0</v>
      </c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R591" s="198" t="s">
        <v>173</v>
      </c>
      <c r="AT591" s="198" t="s">
        <v>126</v>
      </c>
      <c r="AU591" s="198" t="s">
        <v>81</v>
      </c>
      <c r="AY591" s="17" t="s">
        <v>124</v>
      </c>
      <c r="BE591" s="199">
        <f>IF(N591="základní",J591,0)</f>
        <v>0</v>
      </c>
      <c r="BF591" s="199">
        <f>IF(N591="snížená",J591,0)</f>
        <v>0</v>
      </c>
      <c r="BG591" s="199">
        <f>IF(N591="zákl. přenesená",J591,0)</f>
        <v>0</v>
      </c>
      <c r="BH591" s="199">
        <f>IF(N591="sníž. přenesená",J591,0)</f>
        <v>0</v>
      </c>
      <c r="BI591" s="199">
        <f>IF(N591="nulová",J591,0)</f>
        <v>0</v>
      </c>
      <c r="BJ591" s="17" t="s">
        <v>79</v>
      </c>
      <c r="BK591" s="199">
        <f>ROUND(I591*H591,2)</f>
        <v>0</v>
      </c>
      <c r="BL591" s="17" t="s">
        <v>173</v>
      </c>
      <c r="BM591" s="198" t="s">
        <v>603</v>
      </c>
    </row>
    <row r="592" spans="1:65" s="13" customFormat="1" ht="20.399999999999999" hidden="1">
      <c r="B592" s="200"/>
      <c r="C592" s="201"/>
      <c r="D592" s="202" t="s">
        <v>131</v>
      </c>
      <c r="E592" s="203" t="s">
        <v>19</v>
      </c>
      <c r="F592" s="204" t="s">
        <v>604</v>
      </c>
      <c r="G592" s="201"/>
      <c r="H592" s="203" t="s">
        <v>19</v>
      </c>
      <c r="I592" s="205"/>
      <c r="J592" s="201"/>
      <c r="K592" s="201"/>
      <c r="L592" s="206"/>
      <c r="M592" s="207"/>
      <c r="N592" s="208"/>
      <c r="O592" s="208"/>
      <c r="P592" s="208"/>
      <c r="Q592" s="208"/>
      <c r="R592" s="208"/>
      <c r="S592" s="208"/>
      <c r="T592" s="209"/>
      <c r="AT592" s="210" t="s">
        <v>131</v>
      </c>
      <c r="AU592" s="210" t="s">
        <v>81</v>
      </c>
      <c r="AV592" s="13" t="s">
        <v>79</v>
      </c>
      <c r="AW592" s="13" t="s">
        <v>33</v>
      </c>
      <c r="AX592" s="13" t="s">
        <v>71</v>
      </c>
      <c r="AY592" s="210" t="s">
        <v>124</v>
      </c>
    </row>
    <row r="593" spans="1:65" s="14" customFormat="1" ht="10.199999999999999" hidden="1">
      <c r="B593" s="211"/>
      <c r="C593" s="212"/>
      <c r="D593" s="202" t="s">
        <v>131</v>
      </c>
      <c r="E593" s="213" t="s">
        <v>19</v>
      </c>
      <c r="F593" s="214" t="s">
        <v>605</v>
      </c>
      <c r="G593" s="212"/>
      <c r="H593" s="215">
        <v>330.38</v>
      </c>
      <c r="I593" s="216"/>
      <c r="J593" s="212"/>
      <c r="K593" s="212"/>
      <c r="L593" s="217"/>
      <c r="M593" s="218"/>
      <c r="N593" s="219"/>
      <c r="O593" s="219"/>
      <c r="P593" s="219"/>
      <c r="Q593" s="219"/>
      <c r="R593" s="219"/>
      <c r="S593" s="219"/>
      <c r="T593" s="220"/>
      <c r="AT593" s="221" t="s">
        <v>131</v>
      </c>
      <c r="AU593" s="221" t="s">
        <v>81</v>
      </c>
      <c r="AV593" s="14" t="s">
        <v>81</v>
      </c>
      <c r="AW593" s="14" t="s">
        <v>33</v>
      </c>
      <c r="AX593" s="14" t="s">
        <v>71</v>
      </c>
      <c r="AY593" s="221" t="s">
        <v>124</v>
      </c>
    </row>
    <row r="594" spans="1:65" s="15" customFormat="1" ht="10.199999999999999" hidden="1">
      <c r="B594" s="222"/>
      <c r="C594" s="223"/>
      <c r="D594" s="202" t="s">
        <v>131</v>
      </c>
      <c r="E594" s="224" t="s">
        <v>19</v>
      </c>
      <c r="F594" s="225" t="s">
        <v>140</v>
      </c>
      <c r="G594" s="223"/>
      <c r="H594" s="226">
        <v>330.38</v>
      </c>
      <c r="I594" s="227"/>
      <c r="J594" s="223"/>
      <c r="K594" s="223"/>
      <c r="L594" s="228"/>
      <c r="M594" s="229"/>
      <c r="N594" s="230"/>
      <c r="O594" s="230"/>
      <c r="P594" s="230"/>
      <c r="Q594" s="230"/>
      <c r="R594" s="230"/>
      <c r="S594" s="230"/>
      <c r="T594" s="231"/>
      <c r="AT594" s="232" t="s">
        <v>131</v>
      </c>
      <c r="AU594" s="232" t="s">
        <v>81</v>
      </c>
      <c r="AV594" s="15" t="s">
        <v>130</v>
      </c>
      <c r="AW594" s="15" t="s">
        <v>33</v>
      </c>
      <c r="AX594" s="15" t="s">
        <v>79</v>
      </c>
      <c r="AY594" s="232" t="s">
        <v>124</v>
      </c>
    </row>
    <row r="595" spans="1:65" s="2" customFormat="1" ht="16.5" customHeight="1">
      <c r="A595" s="34"/>
      <c r="B595" s="35"/>
      <c r="C595" s="187" t="s">
        <v>394</v>
      </c>
      <c r="D595" s="187" t="s">
        <v>126</v>
      </c>
      <c r="E595" s="188" t="s">
        <v>606</v>
      </c>
      <c r="F595" s="189" t="s">
        <v>607</v>
      </c>
      <c r="G595" s="190" t="s">
        <v>524</v>
      </c>
      <c r="H595" s="191">
        <v>1.6279999999999999</v>
      </c>
      <c r="I595" s="192"/>
      <c r="J595" s="193">
        <f>ROUND(I595*H595,2)</f>
        <v>0</v>
      </c>
      <c r="K595" s="189" t="s">
        <v>19</v>
      </c>
      <c r="L595" s="39"/>
      <c r="M595" s="194" t="s">
        <v>19</v>
      </c>
      <c r="N595" s="195" t="s">
        <v>42</v>
      </c>
      <c r="O595" s="64"/>
      <c r="P595" s="196">
        <f>O595*H595</f>
        <v>0</v>
      </c>
      <c r="Q595" s="196">
        <v>0</v>
      </c>
      <c r="R595" s="196">
        <f>Q595*H595</f>
        <v>0</v>
      </c>
      <c r="S595" s="196">
        <v>0</v>
      </c>
      <c r="T595" s="197">
        <f>S595*H595</f>
        <v>0</v>
      </c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R595" s="198" t="s">
        <v>173</v>
      </c>
      <c r="AT595" s="198" t="s">
        <v>126</v>
      </c>
      <c r="AU595" s="198" t="s">
        <v>81</v>
      </c>
      <c r="AY595" s="17" t="s">
        <v>124</v>
      </c>
      <c r="BE595" s="199">
        <f>IF(N595="základní",J595,0)</f>
        <v>0</v>
      </c>
      <c r="BF595" s="199">
        <f>IF(N595="snížená",J595,0)</f>
        <v>0</v>
      </c>
      <c r="BG595" s="199">
        <f>IF(N595="zákl. přenesená",J595,0)</f>
        <v>0</v>
      </c>
      <c r="BH595" s="199">
        <f>IF(N595="sníž. přenesená",J595,0)</f>
        <v>0</v>
      </c>
      <c r="BI595" s="199">
        <f>IF(N595="nulová",J595,0)</f>
        <v>0</v>
      </c>
      <c r="BJ595" s="17" t="s">
        <v>79</v>
      </c>
      <c r="BK595" s="199">
        <f>ROUND(I595*H595,2)</f>
        <v>0</v>
      </c>
      <c r="BL595" s="17" t="s">
        <v>173</v>
      </c>
      <c r="BM595" s="198" t="s">
        <v>608</v>
      </c>
    </row>
    <row r="596" spans="1:65" s="13" customFormat="1" ht="10.199999999999999" hidden="1">
      <c r="B596" s="200"/>
      <c r="C596" s="201"/>
      <c r="D596" s="202" t="s">
        <v>131</v>
      </c>
      <c r="E596" s="203" t="s">
        <v>19</v>
      </c>
      <c r="F596" s="204" t="s">
        <v>609</v>
      </c>
      <c r="G596" s="201"/>
      <c r="H596" s="203" t="s">
        <v>19</v>
      </c>
      <c r="I596" s="205"/>
      <c r="J596" s="201"/>
      <c r="K596" s="201"/>
      <c r="L596" s="206"/>
      <c r="M596" s="207"/>
      <c r="N596" s="208"/>
      <c r="O596" s="208"/>
      <c r="P596" s="208"/>
      <c r="Q596" s="208"/>
      <c r="R596" s="208"/>
      <c r="S596" s="208"/>
      <c r="T596" s="209"/>
      <c r="AT596" s="210" t="s">
        <v>131</v>
      </c>
      <c r="AU596" s="210" t="s">
        <v>81</v>
      </c>
      <c r="AV596" s="13" t="s">
        <v>79</v>
      </c>
      <c r="AW596" s="13" t="s">
        <v>33</v>
      </c>
      <c r="AX596" s="13" t="s">
        <v>71</v>
      </c>
      <c r="AY596" s="210" t="s">
        <v>124</v>
      </c>
    </row>
    <row r="597" spans="1:65" s="14" customFormat="1" ht="10.199999999999999" hidden="1">
      <c r="B597" s="211"/>
      <c r="C597" s="212"/>
      <c r="D597" s="202" t="s">
        <v>131</v>
      </c>
      <c r="E597" s="213" t="s">
        <v>19</v>
      </c>
      <c r="F597" s="214" t="s">
        <v>610</v>
      </c>
      <c r="G597" s="212"/>
      <c r="H597" s="215">
        <v>1.6279999999999999</v>
      </c>
      <c r="I597" s="216"/>
      <c r="J597" s="212"/>
      <c r="K597" s="212"/>
      <c r="L597" s="217"/>
      <c r="M597" s="218"/>
      <c r="N597" s="219"/>
      <c r="O597" s="219"/>
      <c r="P597" s="219"/>
      <c r="Q597" s="219"/>
      <c r="R597" s="219"/>
      <c r="S597" s="219"/>
      <c r="T597" s="220"/>
      <c r="AT597" s="221" t="s">
        <v>131</v>
      </c>
      <c r="AU597" s="221" t="s">
        <v>81</v>
      </c>
      <c r="AV597" s="14" t="s">
        <v>81</v>
      </c>
      <c r="AW597" s="14" t="s">
        <v>33</v>
      </c>
      <c r="AX597" s="14" t="s">
        <v>71</v>
      </c>
      <c r="AY597" s="221" t="s">
        <v>124</v>
      </c>
    </row>
    <row r="598" spans="1:65" s="15" customFormat="1" ht="10.199999999999999" hidden="1">
      <c r="B598" s="222"/>
      <c r="C598" s="223"/>
      <c r="D598" s="202" t="s">
        <v>131</v>
      </c>
      <c r="E598" s="224" t="s">
        <v>19</v>
      </c>
      <c r="F598" s="225" t="s">
        <v>140</v>
      </c>
      <c r="G598" s="223"/>
      <c r="H598" s="226">
        <v>1.6279999999999999</v>
      </c>
      <c r="I598" s="227"/>
      <c r="J598" s="223"/>
      <c r="K598" s="223"/>
      <c r="L598" s="228"/>
      <c r="M598" s="229"/>
      <c r="N598" s="230"/>
      <c r="O598" s="230"/>
      <c r="P598" s="230"/>
      <c r="Q598" s="230"/>
      <c r="R598" s="230"/>
      <c r="S598" s="230"/>
      <c r="T598" s="231"/>
      <c r="AT598" s="232" t="s">
        <v>131</v>
      </c>
      <c r="AU598" s="232" t="s">
        <v>81</v>
      </c>
      <c r="AV598" s="15" t="s">
        <v>130</v>
      </c>
      <c r="AW598" s="15" t="s">
        <v>33</v>
      </c>
      <c r="AX598" s="15" t="s">
        <v>79</v>
      </c>
      <c r="AY598" s="232" t="s">
        <v>124</v>
      </c>
    </row>
    <row r="599" spans="1:65" s="2" customFormat="1" ht="21.75" customHeight="1">
      <c r="A599" s="34"/>
      <c r="B599" s="35"/>
      <c r="C599" s="187" t="s">
        <v>611</v>
      </c>
      <c r="D599" s="187" t="s">
        <v>126</v>
      </c>
      <c r="E599" s="188" t="s">
        <v>612</v>
      </c>
      <c r="F599" s="189" t="s">
        <v>613</v>
      </c>
      <c r="G599" s="190" t="s">
        <v>524</v>
      </c>
      <c r="H599" s="191">
        <v>5140.3999999999996</v>
      </c>
      <c r="I599" s="192"/>
      <c r="J599" s="193">
        <f>ROUND(I599*H599,2)</f>
        <v>0</v>
      </c>
      <c r="K599" s="189" t="s">
        <v>19</v>
      </c>
      <c r="L599" s="39"/>
      <c r="M599" s="194" t="s">
        <v>19</v>
      </c>
      <c r="N599" s="195" t="s">
        <v>42</v>
      </c>
      <c r="O599" s="64"/>
      <c r="P599" s="196">
        <f>O599*H599</f>
        <v>0</v>
      </c>
      <c r="Q599" s="196">
        <v>0</v>
      </c>
      <c r="R599" s="196">
        <f>Q599*H599</f>
        <v>0</v>
      </c>
      <c r="S599" s="196">
        <v>0</v>
      </c>
      <c r="T599" s="197">
        <f>S599*H599</f>
        <v>0</v>
      </c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R599" s="198" t="s">
        <v>173</v>
      </c>
      <c r="AT599" s="198" t="s">
        <v>126</v>
      </c>
      <c r="AU599" s="198" t="s">
        <v>81</v>
      </c>
      <c r="AY599" s="17" t="s">
        <v>124</v>
      </c>
      <c r="BE599" s="199">
        <f>IF(N599="základní",J599,0)</f>
        <v>0</v>
      </c>
      <c r="BF599" s="199">
        <f>IF(N599="snížená",J599,0)</f>
        <v>0</v>
      </c>
      <c r="BG599" s="199">
        <f>IF(N599="zákl. přenesená",J599,0)</f>
        <v>0</v>
      </c>
      <c r="BH599" s="199">
        <f>IF(N599="sníž. přenesená",J599,0)</f>
        <v>0</v>
      </c>
      <c r="BI599" s="199">
        <f>IF(N599="nulová",J599,0)</f>
        <v>0</v>
      </c>
      <c r="BJ599" s="17" t="s">
        <v>79</v>
      </c>
      <c r="BK599" s="199">
        <f>ROUND(I599*H599,2)</f>
        <v>0</v>
      </c>
      <c r="BL599" s="17" t="s">
        <v>173</v>
      </c>
      <c r="BM599" s="198" t="s">
        <v>614</v>
      </c>
    </row>
    <row r="600" spans="1:65" s="13" customFormat="1" ht="20.399999999999999" hidden="1">
      <c r="B600" s="200"/>
      <c r="C600" s="201"/>
      <c r="D600" s="202" t="s">
        <v>131</v>
      </c>
      <c r="E600" s="203" t="s">
        <v>19</v>
      </c>
      <c r="F600" s="204" t="s">
        <v>615</v>
      </c>
      <c r="G600" s="201"/>
      <c r="H600" s="203" t="s">
        <v>19</v>
      </c>
      <c r="I600" s="205"/>
      <c r="J600" s="201"/>
      <c r="K600" s="201"/>
      <c r="L600" s="206"/>
      <c r="M600" s="207"/>
      <c r="N600" s="208"/>
      <c r="O600" s="208"/>
      <c r="P600" s="208"/>
      <c r="Q600" s="208"/>
      <c r="R600" s="208"/>
      <c r="S600" s="208"/>
      <c r="T600" s="209"/>
      <c r="AT600" s="210" t="s">
        <v>131</v>
      </c>
      <c r="AU600" s="210" t="s">
        <v>81</v>
      </c>
      <c r="AV600" s="13" t="s">
        <v>79</v>
      </c>
      <c r="AW600" s="13" t="s">
        <v>33</v>
      </c>
      <c r="AX600" s="13" t="s">
        <v>71</v>
      </c>
      <c r="AY600" s="210" t="s">
        <v>124</v>
      </c>
    </row>
    <row r="601" spans="1:65" s="13" customFormat="1" ht="10.199999999999999" hidden="1">
      <c r="B601" s="200"/>
      <c r="C601" s="201"/>
      <c r="D601" s="202" t="s">
        <v>131</v>
      </c>
      <c r="E601" s="203" t="s">
        <v>19</v>
      </c>
      <c r="F601" s="204" t="s">
        <v>133</v>
      </c>
      <c r="G601" s="201"/>
      <c r="H601" s="203" t="s">
        <v>19</v>
      </c>
      <c r="I601" s="205"/>
      <c r="J601" s="201"/>
      <c r="K601" s="201"/>
      <c r="L601" s="206"/>
      <c r="M601" s="207"/>
      <c r="N601" s="208"/>
      <c r="O601" s="208"/>
      <c r="P601" s="208"/>
      <c r="Q601" s="208"/>
      <c r="R601" s="208"/>
      <c r="S601" s="208"/>
      <c r="T601" s="209"/>
      <c r="AT601" s="210" t="s">
        <v>131</v>
      </c>
      <c r="AU601" s="210" t="s">
        <v>81</v>
      </c>
      <c r="AV601" s="13" t="s">
        <v>79</v>
      </c>
      <c r="AW601" s="13" t="s">
        <v>33</v>
      </c>
      <c r="AX601" s="13" t="s">
        <v>71</v>
      </c>
      <c r="AY601" s="210" t="s">
        <v>124</v>
      </c>
    </row>
    <row r="602" spans="1:65" s="14" customFormat="1" ht="10.199999999999999" hidden="1">
      <c r="B602" s="211"/>
      <c r="C602" s="212"/>
      <c r="D602" s="202" t="s">
        <v>131</v>
      </c>
      <c r="E602" s="213" t="s">
        <v>19</v>
      </c>
      <c r="F602" s="214" t="s">
        <v>616</v>
      </c>
      <c r="G602" s="212"/>
      <c r="H602" s="215">
        <v>1076</v>
      </c>
      <c r="I602" s="216"/>
      <c r="J602" s="212"/>
      <c r="K602" s="212"/>
      <c r="L602" s="217"/>
      <c r="M602" s="218"/>
      <c r="N602" s="219"/>
      <c r="O602" s="219"/>
      <c r="P602" s="219"/>
      <c r="Q602" s="219"/>
      <c r="R602" s="219"/>
      <c r="S602" s="219"/>
      <c r="T602" s="220"/>
      <c r="AT602" s="221" t="s">
        <v>131</v>
      </c>
      <c r="AU602" s="221" t="s">
        <v>81</v>
      </c>
      <c r="AV602" s="14" t="s">
        <v>81</v>
      </c>
      <c r="AW602" s="14" t="s">
        <v>33</v>
      </c>
      <c r="AX602" s="14" t="s">
        <v>71</v>
      </c>
      <c r="AY602" s="221" t="s">
        <v>124</v>
      </c>
    </row>
    <row r="603" spans="1:65" s="13" customFormat="1" ht="10.199999999999999" hidden="1">
      <c r="B603" s="200"/>
      <c r="C603" s="201"/>
      <c r="D603" s="202" t="s">
        <v>131</v>
      </c>
      <c r="E603" s="203" t="s">
        <v>19</v>
      </c>
      <c r="F603" s="204" t="s">
        <v>205</v>
      </c>
      <c r="G603" s="201"/>
      <c r="H603" s="203" t="s">
        <v>19</v>
      </c>
      <c r="I603" s="205"/>
      <c r="J603" s="201"/>
      <c r="K603" s="201"/>
      <c r="L603" s="206"/>
      <c r="M603" s="207"/>
      <c r="N603" s="208"/>
      <c r="O603" s="208"/>
      <c r="P603" s="208"/>
      <c r="Q603" s="208"/>
      <c r="R603" s="208"/>
      <c r="S603" s="208"/>
      <c r="T603" s="209"/>
      <c r="AT603" s="210" t="s">
        <v>131</v>
      </c>
      <c r="AU603" s="210" t="s">
        <v>81</v>
      </c>
      <c r="AV603" s="13" t="s">
        <v>79</v>
      </c>
      <c r="AW603" s="13" t="s">
        <v>33</v>
      </c>
      <c r="AX603" s="13" t="s">
        <v>71</v>
      </c>
      <c r="AY603" s="210" t="s">
        <v>124</v>
      </c>
    </row>
    <row r="604" spans="1:65" s="14" customFormat="1" ht="10.199999999999999" hidden="1">
      <c r="B604" s="211"/>
      <c r="C604" s="212"/>
      <c r="D604" s="202" t="s">
        <v>131</v>
      </c>
      <c r="E604" s="213" t="s">
        <v>19</v>
      </c>
      <c r="F604" s="214" t="s">
        <v>617</v>
      </c>
      <c r="G604" s="212"/>
      <c r="H604" s="215">
        <v>1802</v>
      </c>
      <c r="I604" s="216"/>
      <c r="J604" s="212"/>
      <c r="K604" s="212"/>
      <c r="L604" s="217"/>
      <c r="M604" s="218"/>
      <c r="N604" s="219"/>
      <c r="O604" s="219"/>
      <c r="P604" s="219"/>
      <c r="Q604" s="219"/>
      <c r="R604" s="219"/>
      <c r="S604" s="219"/>
      <c r="T604" s="220"/>
      <c r="AT604" s="221" t="s">
        <v>131</v>
      </c>
      <c r="AU604" s="221" t="s">
        <v>81</v>
      </c>
      <c r="AV604" s="14" t="s">
        <v>81</v>
      </c>
      <c r="AW604" s="14" t="s">
        <v>33</v>
      </c>
      <c r="AX604" s="14" t="s">
        <v>71</v>
      </c>
      <c r="AY604" s="221" t="s">
        <v>124</v>
      </c>
    </row>
    <row r="605" spans="1:65" s="13" customFormat="1" ht="10.199999999999999" hidden="1">
      <c r="B605" s="200"/>
      <c r="C605" s="201"/>
      <c r="D605" s="202" t="s">
        <v>131</v>
      </c>
      <c r="E605" s="203" t="s">
        <v>19</v>
      </c>
      <c r="F605" s="204" t="s">
        <v>387</v>
      </c>
      <c r="G605" s="201"/>
      <c r="H605" s="203" t="s">
        <v>19</v>
      </c>
      <c r="I605" s="205"/>
      <c r="J605" s="201"/>
      <c r="K605" s="201"/>
      <c r="L605" s="206"/>
      <c r="M605" s="207"/>
      <c r="N605" s="208"/>
      <c r="O605" s="208"/>
      <c r="P605" s="208"/>
      <c r="Q605" s="208"/>
      <c r="R605" s="208"/>
      <c r="S605" s="208"/>
      <c r="T605" s="209"/>
      <c r="AT605" s="210" t="s">
        <v>131</v>
      </c>
      <c r="AU605" s="210" t="s">
        <v>81</v>
      </c>
      <c r="AV605" s="13" t="s">
        <v>79</v>
      </c>
      <c r="AW605" s="13" t="s">
        <v>33</v>
      </c>
      <c r="AX605" s="13" t="s">
        <v>71</v>
      </c>
      <c r="AY605" s="210" t="s">
        <v>124</v>
      </c>
    </row>
    <row r="606" spans="1:65" s="14" customFormat="1" ht="10.199999999999999" hidden="1">
      <c r="B606" s="211"/>
      <c r="C606" s="212"/>
      <c r="D606" s="202" t="s">
        <v>131</v>
      </c>
      <c r="E606" s="213" t="s">
        <v>19</v>
      </c>
      <c r="F606" s="214" t="s">
        <v>618</v>
      </c>
      <c r="G606" s="212"/>
      <c r="H606" s="215">
        <v>1131.2</v>
      </c>
      <c r="I606" s="216"/>
      <c r="J606" s="212"/>
      <c r="K606" s="212"/>
      <c r="L606" s="217"/>
      <c r="M606" s="218"/>
      <c r="N606" s="219"/>
      <c r="O606" s="219"/>
      <c r="P606" s="219"/>
      <c r="Q606" s="219"/>
      <c r="R606" s="219"/>
      <c r="S606" s="219"/>
      <c r="T606" s="220"/>
      <c r="AT606" s="221" t="s">
        <v>131</v>
      </c>
      <c r="AU606" s="221" t="s">
        <v>81</v>
      </c>
      <c r="AV606" s="14" t="s">
        <v>81</v>
      </c>
      <c r="AW606" s="14" t="s">
        <v>33</v>
      </c>
      <c r="AX606" s="14" t="s">
        <v>71</v>
      </c>
      <c r="AY606" s="221" t="s">
        <v>124</v>
      </c>
    </row>
    <row r="607" spans="1:65" s="13" customFormat="1" ht="10.199999999999999" hidden="1">
      <c r="B607" s="200"/>
      <c r="C607" s="201"/>
      <c r="D607" s="202" t="s">
        <v>131</v>
      </c>
      <c r="E607" s="203" t="s">
        <v>19</v>
      </c>
      <c r="F607" s="204" t="s">
        <v>209</v>
      </c>
      <c r="G607" s="201"/>
      <c r="H607" s="203" t="s">
        <v>19</v>
      </c>
      <c r="I607" s="205"/>
      <c r="J607" s="201"/>
      <c r="K607" s="201"/>
      <c r="L607" s="206"/>
      <c r="M607" s="207"/>
      <c r="N607" s="208"/>
      <c r="O607" s="208"/>
      <c r="P607" s="208"/>
      <c r="Q607" s="208"/>
      <c r="R607" s="208"/>
      <c r="S607" s="208"/>
      <c r="T607" s="209"/>
      <c r="AT607" s="210" t="s">
        <v>131</v>
      </c>
      <c r="AU607" s="210" t="s">
        <v>81</v>
      </c>
      <c r="AV607" s="13" t="s">
        <v>79</v>
      </c>
      <c r="AW607" s="13" t="s">
        <v>33</v>
      </c>
      <c r="AX607" s="13" t="s">
        <v>71</v>
      </c>
      <c r="AY607" s="210" t="s">
        <v>124</v>
      </c>
    </row>
    <row r="608" spans="1:65" s="14" customFormat="1" ht="10.199999999999999" hidden="1">
      <c r="B608" s="211"/>
      <c r="C608" s="212"/>
      <c r="D608" s="202" t="s">
        <v>131</v>
      </c>
      <c r="E608" s="213" t="s">
        <v>19</v>
      </c>
      <c r="F608" s="214" t="s">
        <v>618</v>
      </c>
      <c r="G608" s="212"/>
      <c r="H608" s="215">
        <v>1131.2</v>
      </c>
      <c r="I608" s="216"/>
      <c r="J608" s="212"/>
      <c r="K608" s="212"/>
      <c r="L608" s="217"/>
      <c r="M608" s="218"/>
      <c r="N608" s="219"/>
      <c r="O608" s="219"/>
      <c r="P608" s="219"/>
      <c r="Q608" s="219"/>
      <c r="R608" s="219"/>
      <c r="S608" s="219"/>
      <c r="T608" s="220"/>
      <c r="AT608" s="221" t="s">
        <v>131</v>
      </c>
      <c r="AU608" s="221" t="s">
        <v>81</v>
      </c>
      <c r="AV608" s="14" t="s">
        <v>81</v>
      </c>
      <c r="AW608" s="14" t="s">
        <v>33</v>
      </c>
      <c r="AX608" s="14" t="s">
        <v>71</v>
      </c>
      <c r="AY608" s="221" t="s">
        <v>124</v>
      </c>
    </row>
    <row r="609" spans="1:65" s="15" customFormat="1" ht="10.199999999999999" hidden="1">
      <c r="B609" s="222"/>
      <c r="C609" s="223"/>
      <c r="D609" s="202" t="s">
        <v>131</v>
      </c>
      <c r="E609" s="224" t="s">
        <v>19</v>
      </c>
      <c r="F609" s="225" t="s">
        <v>140</v>
      </c>
      <c r="G609" s="223"/>
      <c r="H609" s="226">
        <v>5140.3999999999996</v>
      </c>
      <c r="I609" s="227"/>
      <c r="J609" s="223"/>
      <c r="K609" s="223"/>
      <c r="L609" s="228"/>
      <c r="M609" s="229"/>
      <c r="N609" s="230"/>
      <c r="O609" s="230"/>
      <c r="P609" s="230"/>
      <c r="Q609" s="230"/>
      <c r="R609" s="230"/>
      <c r="S609" s="230"/>
      <c r="T609" s="231"/>
      <c r="AT609" s="232" t="s">
        <v>131</v>
      </c>
      <c r="AU609" s="232" t="s">
        <v>81</v>
      </c>
      <c r="AV609" s="15" t="s">
        <v>130</v>
      </c>
      <c r="AW609" s="15" t="s">
        <v>33</v>
      </c>
      <c r="AX609" s="15" t="s">
        <v>79</v>
      </c>
      <c r="AY609" s="232" t="s">
        <v>124</v>
      </c>
    </row>
    <row r="610" spans="1:65" s="2" customFormat="1" ht="21.75" customHeight="1">
      <c r="A610" s="34"/>
      <c r="B610" s="35"/>
      <c r="C610" s="187" t="s">
        <v>398</v>
      </c>
      <c r="D610" s="187" t="s">
        <v>126</v>
      </c>
      <c r="E610" s="188" t="s">
        <v>619</v>
      </c>
      <c r="F610" s="189" t="s">
        <v>620</v>
      </c>
      <c r="G610" s="190" t="s">
        <v>621</v>
      </c>
      <c r="H610" s="243"/>
      <c r="I610" s="192"/>
      <c r="J610" s="193">
        <f>ROUND(I610*H610,2)</f>
        <v>0</v>
      </c>
      <c r="K610" s="189" t="s">
        <v>19</v>
      </c>
      <c r="L610" s="39"/>
      <c r="M610" s="194" t="s">
        <v>19</v>
      </c>
      <c r="N610" s="195" t="s">
        <v>42</v>
      </c>
      <c r="O610" s="64"/>
      <c r="P610" s="196">
        <f>O610*H610</f>
        <v>0</v>
      </c>
      <c r="Q610" s="196">
        <v>0</v>
      </c>
      <c r="R610" s="196">
        <f>Q610*H610</f>
        <v>0</v>
      </c>
      <c r="S610" s="196">
        <v>0</v>
      </c>
      <c r="T610" s="197">
        <f>S610*H610</f>
        <v>0</v>
      </c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R610" s="198" t="s">
        <v>173</v>
      </c>
      <c r="AT610" s="198" t="s">
        <v>126</v>
      </c>
      <c r="AU610" s="198" t="s">
        <v>81</v>
      </c>
      <c r="AY610" s="17" t="s">
        <v>124</v>
      </c>
      <c r="BE610" s="199">
        <f>IF(N610="základní",J610,0)</f>
        <v>0</v>
      </c>
      <c r="BF610" s="199">
        <f>IF(N610="snížená",J610,0)</f>
        <v>0</v>
      </c>
      <c r="BG610" s="199">
        <f>IF(N610="zákl. přenesená",J610,0)</f>
        <v>0</v>
      </c>
      <c r="BH610" s="199">
        <f>IF(N610="sníž. přenesená",J610,0)</f>
        <v>0</v>
      </c>
      <c r="BI610" s="199">
        <f>IF(N610="nulová",J610,0)</f>
        <v>0</v>
      </c>
      <c r="BJ610" s="17" t="s">
        <v>79</v>
      </c>
      <c r="BK610" s="199">
        <f>ROUND(I610*H610,2)</f>
        <v>0</v>
      </c>
      <c r="BL610" s="17" t="s">
        <v>173</v>
      </c>
      <c r="BM610" s="198" t="s">
        <v>622</v>
      </c>
    </row>
    <row r="611" spans="1:65" s="12" customFormat="1" ht="22.8" customHeight="1">
      <c r="B611" s="171"/>
      <c r="C611" s="172"/>
      <c r="D611" s="173" t="s">
        <v>70</v>
      </c>
      <c r="E611" s="185" t="s">
        <v>623</v>
      </c>
      <c r="F611" s="185" t="s">
        <v>624</v>
      </c>
      <c r="G611" s="172"/>
      <c r="H611" s="172"/>
      <c r="I611" s="175"/>
      <c r="J611" s="186">
        <f>BK611</f>
        <v>0</v>
      </c>
      <c r="K611" s="172"/>
      <c r="L611" s="177"/>
      <c r="M611" s="178"/>
      <c r="N611" s="179"/>
      <c r="O611" s="179"/>
      <c r="P611" s="180">
        <f>SUM(P612:P622)</f>
        <v>0</v>
      </c>
      <c r="Q611" s="179"/>
      <c r="R611" s="180">
        <f>SUM(R612:R622)</f>
        <v>0</v>
      </c>
      <c r="S611" s="179"/>
      <c r="T611" s="181">
        <f>SUM(T612:T622)</f>
        <v>0</v>
      </c>
      <c r="AR611" s="182" t="s">
        <v>81</v>
      </c>
      <c r="AT611" s="183" t="s">
        <v>70</v>
      </c>
      <c r="AU611" s="183" t="s">
        <v>79</v>
      </c>
      <c r="AY611" s="182" t="s">
        <v>124</v>
      </c>
      <c r="BK611" s="184">
        <f>SUM(BK612:BK622)</f>
        <v>0</v>
      </c>
    </row>
    <row r="612" spans="1:65" s="2" customFormat="1" ht="21.75" customHeight="1">
      <c r="A612" s="34"/>
      <c r="B612" s="35"/>
      <c r="C612" s="187" t="s">
        <v>625</v>
      </c>
      <c r="D612" s="187" t="s">
        <v>126</v>
      </c>
      <c r="E612" s="188" t="s">
        <v>626</v>
      </c>
      <c r="F612" s="189" t="s">
        <v>627</v>
      </c>
      <c r="G612" s="190" t="s">
        <v>172</v>
      </c>
      <c r="H612" s="191">
        <v>16.39</v>
      </c>
      <c r="I612" s="192"/>
      <c r="J612" s="193">
        <f>ROUND(I612*H612,2)</f>
        <v>0</v>
      </c>
      <c r="K612" s="189" t="s">
        <v>19</v>
      </c>
      <c r="L612" s="39"/>
      <c r="M612" s="194" t="s">
        <v>19</v>
      </c>
      <c r="N612" s="195" t="s">
        <v>42</v>
      </c>
      <c r="O612" s="64"/>
      <c r="P612" s="196">
        <f>O612*H612</f>
        <v>0</v>
      </c>
      <c r="Q612" s="196">
        <v>0</v>
      </c>
      <c r="R612" s="196">
        <f>Q612*H612</f>
        <v>0</v>
      </c>
      <c r="S612" s="196">
        <v>0</v>
      </c>
      <c r="T612" s="197">
        <f>S612*H612</f>
        <v>0</v>
      </c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R612" s="198" t="s">
        <v>173</v>
      </c>
      <c r="AT612" s="198" t="s">
        <v>126</v>
      </c>
      <c r="AU612" s="198" t="s">
        <v>81</v>
      </c>
      <c r="AY612" s="17" t="s">
        <v>124</v>
      </c>
      <c r="BE612" s="199">
        <f>IF(N612="základní",J612,0)</f>
        <v>0</v>
      </c>
      <c r="BF612" s="199">
        <f>IF(N612="snížená",J612,0)</f>
        <v>0</v>
      </c>
      <c r="BG612" s="199">
        <f>IF(N612="zákl. přenesená",J612,0)</f>
        <v>0</v>
      </c>
      <c r="BH612" s="199">
        <f>IF(N612="sníž. přenesená",J612,0)</f>
        <v>0</v>
      </c>
      <c r="BI612" s="199">
        <f>IF(N612="nulová",J612,0)</f>
        <v>0</v>
      </c>
      <c r="BJ612" s="17" t="s">
        <v>79</v>
      </c>
      <c r="BK612" s="199">
        <f>ROUND(I612*H612,2)</f>
        <v>0</v>
      </c>
      <c r="BL612" s="17" t="s">
        <v>173</v>
      </c>
      <c r="BM612" s="198" t="s">
        <v>628</v>
      </c>
    </row>
    <row r="613" spans="1:65" s="13" customFormat="1" ht="10.199999999999999" hidden="1">
      <c r="B613" s="200"/>
      <c r="C613" s="201"/>
      <c r="D613" s="202" t="s">
        <v>131</v>
      </c>
      <c r="E613" s="203" t="s">
        <v>19</v>
      </c>
      <c r="F613" s="204" t="s">
        <v>629</v>
      </c>
      <c r="G613" s="201"/>
      <c r="H613" s="203" t="s">
        <v>19</v>
      </c>
      <c r="I613" s="205"/>
      <c r="J613" s="201"/>
      <c r="K613" s="201"/>
      <c r="L613" s="206"/>
      <c r="M613" s="207"/>
      <c r="N613" s="208"/>
      <c r="O613" s="208"/>
      <c r="P613" s="208"/>
      <c r="Q613" s="208"/>
      <c r="R613" s="208"/>
      <c r="S613" s="208"/>
      <c r="T613" s="209"/>
      <c r="AT613" s="210" t="s">
        <v>131</v>
      </c>
      <c r="AU613" s="210" t="s">
        <v>81</v>
      </c>
      <c r="AV613" s="13" t="s">
        <v>79</v>
      </c>
      <c r="AW613" s="13" t="s">
        <v>33</v>
      </c>
      <c r="AX613" s="13" t="s">
        <v>71</v>
      </c>
      <c r="AY613" s="210" t="s">
        <v>124</v>
      </c>
    </row>
    <row r="614" spans="1:65" s="13" customFormat="1" ht="10.199999999999999" hidden="1">
      <c r="B614" s="200"/>
      <c r="C614" s="201"/>
      <c r="D614" s="202" t="s">
        <v>131</v>
      </c>
      <c r="E614" s="203" t="s">
        <v>19</v>
      </c>
      <c r="F614" s="204" t="s">
        <v>133</v>
      </c>
      <c r="G614" s="201"/>
      <c r="H614" s="203" t="s">
        <v>19</v>
      </c>
      <c r="I614" s="205"/>
      <c r="J614" s="201"/>
      <c r="K614" s="201"/>
      <c r="L614" s="206"/>
      <c r="M614" s="207"/>
      <c r="N614" s="208"/>
      <c r="O614" s="208"/>
      <c r="P614" s="208"/>
      <c r="Q614" s="208"/>
      <c r="R614" s="208"/>
      <c r="S614" s="208"/>
      <c r="T614" s="209"/>
      <c r="AT614" s="210" t="s">
        <v>131</v>
      </c>
      <c r="AU614" s="210" t="s">
        <v>81</v>
      </c>
      <c r="AV614" s="13" t="s">
        <v>79</v>
      </c>
      <c r="AW614" s="13" t="s">
        <v>33</v>
      </c>
      <c r="AX614" s="13" t="s">
        <v>71</v>
      </c>
      <c r="AY614" s="210" t="s">
        <v>124</v>
      </c>
    </row>
    <row r="615" spans="1:65" s="14" customFormat="1" ht="10.199999999999999" hidden="1">
      <c r="B615" s="211"/>
      <c r="C615" s="212"/>
      <c r="D615" s="202" t="s">
        <v>131</v>
      </c>
      <c r="E615" s="213" t="s">
        <v>19</v>
      </c>
      <c r="F615" s="214" t="s">
        <v>630</v>
      </c>
      <c r="G615" s="212"/>
      <c r="H615" s="215">
        <v>4.99</v>
      </c>
      <c r="I615" s="216"/>
      <c r="J615" s="212"/>
      <c r="K615" s="212"/>
      <c r="L615" s="217"/>
      <c r="M615" s="218"/>
      <c r="N615" s="219"/>
      <c r="O615" s="219"/>
      <c r="P615" s="219"/>
      <c r="Q615" s="219"/>
      <c r="R615" s="219"/>
      <c r="S615" s="219"/>
      <c r="T615" s="220"/>
      <c r="AT615" s="221" t="s">
        <v>131</v>
      </c>
      <c r="AU615" s="221" t="s">
        <v>81</v>
      </c>
      <c r="AV615" s="14" t="s">
        <v>81</v>
      </c>
      <c r="AW615" s="14" t="s">
        <v>33</v>
      </c>
      <c r="AX615" s="14" t="s">
        <v>71</v>
      </c>
      <c r="AY615" s="221" t="s">
        <v>124</v>
      </c>
    </row>
    <row r="616" spans="1:65" s="13" customFormat="1" ht="10.199999999999999" hidden="1">
      <c r="B616" s="200"/>
      <c r="C616" s="201"/>
      <c r="D616" s="202" t="s">
        <v>131</v>
      </c>
      <c r="E616" s="203" t="s">
        <v>19</v>
      </c>
      <c r="F616" s="204" t="s">
        <v>386</v>
      </c>
      <c r="G616" s="201"/>
      <c r="H616" s="203" t="s">
        <v>19</v>
      </c>
      <c r="I616" s="205"/>
      <c r="J616" s="201"/>
      <c r="K616" s="201"/>
      <c r="L616" s="206"/>
      <c r="M616" s="207"/>
      <c r="N616" s="208"/>
      <c r="O616" s="208"/>
      <c r="P616" s="208"/>
      <c r="Q616" s="208"/>
      <c r="R616" s="208"/>
      <c r="S616" s="208"/>
      <c r="T616" s="209"/>
      <c r="AT616" s="210" t="s">
        <v>131</v>
      </c>
      <c r="AU616" s="210" t="s">
        <v>81</v>
      </c>
      <c r="AV616" s="13" t="s">
        <v>79</v>
      </c>
      <c r="AW616" s="13" t="s">
        <v>33</v>
      </c>
      <c r="AX616" s="13" t="s">
        <v>71</v>
      </c>
      <c r="AY616" s="210" t="s">
        <v>124</v>
      </c>
    </row>
    <row r="617" spans="1:65" s="14" customFormat="1" ht="10.199999999999999" hidden="1">
      <c r="B617" s="211"/>
      <c r="C617" s="212"/>
      <c r="D617" s="202" t="s">
        <v>131</v>
      </c>
      <c r="E617" s="213" t="s">
        <v>19</v>
      </c>
      <c r="F617" s="214" t="s">
        <v>631</v>
      </c>
      <c r="G617" s="212"/>
      <c r="H617" s="215">
        <v>5.0599999999999996</v>
      </c>
      <c r="I617" s="216"/>
      <c r="J617" s="212"/>
      <c r="K617" s="212"/>
      <c r="L617" s="217"/>
      <c r="M617" s="218"/>
      <c r="N617" s="219"/>
      <c r="O617" s="219"/>
      <c r="P617" s="219"/>
      <c r="Q617" s="219"/>
      <c r="R617" s="219"/>
      <c r="S617" s="219"/>
      <c r="T617" s="220"/>
      <c r="AT617" s="221" t="s">
        <v>131</v>
      </c>
      <c r="AU617" s="221" t="s">
        <v>81</v>
      </c>
      <c r="AV617" s="14" t="s">
        <v>81</v>
      </c>
      <c r="AW617" s="14" t="s">
        <v>33</v>
      </c>
      <c r="AX617" s="14" t="s">
        <v>71</v>
      </c>
      <c r="AY617" s="221" t="s">
        <v>124</v>
      </c>
    </row>
    <row r="618" spans="1:65" s="13" customFormat="1" ht="10.199999999999999" hidden="1">
      <c r="B618" s="200"/>
      <c r="C618" s="201"/>
      <c r="D618" s="202" t="s">
        <v>131</v>
      </c>
      <c r="E618" s="203" t="s">
        <v>19</v>
      </c>
      <c r="F618" s="204" t="s">
        <v>387</v>
      </c>
      <c r="G618" s="201"/>
      <c r="H618" s="203" t="s">
        <v>19</v>
      </c>
      <c r="I618" s="205"/>
      <c r="J618" s="201"/>
      <c r="K618" s="201"/>
      <c r="L618" s="206"/>
      <c r="M618" s="207"/>
      <c r="N618" s="208"/>
      <c r="O618" s="208"/>
      <c r="P618" s="208"/>
      <c r="Q618" s="208"/>
      <c r="R618" s="208"/>
      <c r="S618" s="208"/>
      <c r="T618" s="209"/>
      <c r="AT618" s="210" t="s">
        <v>131</v>
      </c>
      <c r="AU618" s="210" t="s">
        <v>81</v>
      </c>
      <c r="AV618" s="13" t="s">
        <v>79</v>
      </c>
      <c r="AW618" s="13" t="s">
        <v>33</v>
      </c>
      <c r="AX618" s="13" t="s">
        <v>71</v>
      </c>
      <c r="AY618" s="210" t="s">
        <v>124</v>
      </c>
    </row>
    <row r="619" spans="1:65" s="14" customFormat="1" ht="10.199999999999999" hidden="1">
      <c r="B619" s="211"/>
      <c r="C619" s="212"/>
      <c r="D619" s="202" t="s">
        <v>131</v>
      </c>
      <c r="E619" s="213" t="s">
        <v>19</v>
      </c>
      <c r="F619" s="214" t="s">
        <v>632</v>
      </c>
      <c r="G619" s="212"/>
      <c r="H619" s="215">
        <v>3.17</v>
      </c>
      <c r="I619" s="216"/>
      <c r="J619" s="212"/>
      <c r="K619" s="212"/>
      <c r="L619" s="217"/>
      <c r="M619" s="218"/>
      <c r="N619" s="219"/>
      <c r="O619" s="219"/>
      <c r="P619" s="219"/>
      <c r="Q619" s="219"/>
      <c r="R619" s="219"/>
      <c r="S619" s="219"/>
      <c r="T619" s="220"/>
      <c r="AT619" s="221" t="s">
        <v>131</v>
      </c>
      <c r="AU619" s="221" t="s">
        <v>81</v>
      </c>
      <c r="AV619" s="14" t="s">
        <v>81</v>
      </c>
      <c r="AW619" s="14" t="s">
        <v>33</v>
      </c>
      <c r="AX619" s="14" t="s">
        <v>71</v>
      </c>
      <c r="AY619" s="221" t="s">
        <v>124</v>
      </c>
    </row>
    <row r="620" spans="1:65" s="13" customFormat="1" ht="10.199999999999999" hidden="1">
      <c r="B620" s="200"/>
      <c r="C620" s="201"/>
      <c r="D620" s="202" t="s">
        <v>131</v>
      </c>
      <c r="E620" s="203" t="s">
        <v>19</v>
      </c>
      <c r="F620" s="204" t="s">
        <v>209</v>
      </c>
      <c r="G620" s="201"/>
      <c r="H620" s="203" t="s">
        <v>19</v>
      </c>
      <c r="I620" s="205"/>
      <c r="J620" s="201"/>
      <c r="K620" s="201"/>
      <c r="L620" s="206"/>
      <c r="M620" s="207"/>
      <c r="N620" s="208"/>
      <c r="O620" s="208"/>
      <c r="P620" s="208"/>
      <c r="Q620" s="208"/>
      <c r="R620" s="208"/>
      <c r="S620" s="208"/>
      <c r="T620" s="209"/>
      <c r="AT620" s="210" t="s">
        <v>131</v>
      </c>
      <c r="AU620" s="210" t="s">
        <v>81</v>
      </c>
      <c r="AV620" s="13" t="s">
        <v>79</v>
      </c>
      <c r="AW620" s="13" t="s">
        <v>33</v>
      </c>
      <c r="AX620" s="13" t="s">
        <v>71</v>
      </c>
      <c r="AY620" s="210" t="s">
        <v>124</v>
      </c>
    </row>
    <row r="621" spans="1:65" s="14" customFormat="1" ht="10.199999999999999" hidden="1">
      <c r="B621" s="211"/>
      <c r="C621" s="212"/>
      <c r="D621" s="202" t="s">
        <v>131</v>
      </c>
      <c r="E621" s="213" t="s">
        <v>19</v>
      </c>
      <c r="F621" s="214" t="s">
        <v>632</v>
      </c>
      <c r="G621" s="212"/>
      <c r="H621" s="215">
        <v>3.17</v>
      </c>
      <c r="I621" s="216"/>
      <c r="J621" s="212"/>
      <c r="K621" s="212"/>
      <c r="L621" s="217"/>
      <c r="M621" s="218"/>
      <c r="N621" s="219"/>
      <c r="O621" s="219"/>
      <c r="P621" s="219"/>
      <c r="Q621" s="219"/>
      <c r="R621" s="219"/>
      <c r="S621" s="219"/>
      <c r="T621" s="220"/>
      <c r="AT621" s="221" t="s">
        <v>131</v>
      </c>
      <c r="AU621" s="221" t="s">
        <v>81</v>
      </c>
      <c r="AV621" s="14" t="s">
        <v>81</v>
      </c>
      <c r="AW621" s="14" t="s">
        <v>33</v>
      </c>
      <c r="AX621" s="14" t="s">
        <v>71</v>
      </c>
      <c r="AY621" s="221" t="s">
        <v>124</v>
      </c>
    </row>
    <row r="622" spans="1:65" s="15" customFormat="1" ht="10.199999999999999" hidden="1">
      <c r="B622" s="222"/>
      <c r="C622" s="223"/>
      <c r="D622" s="202" t="s">
        <v>131</v>
      </c>
      <c r="E622" s="224" t="s">
        <v>19</v>
      </c>
      <c r="F622" s="225" t="s">
        <v>140</v>
      </c>
      <c r="G622" s="223"/>
      <c r="H622" s="226">
        <v>16.39</v>
      </c>
      <c r="I622" s="227"/>
      <c r="J622" s="223"/>
      <c r="K622" s="223"/>
      <c r="L622" s="228"/>
      <c r="M622" s="229"/>
      <c r="N622" s="230"/>
      <c r="O622" s="230"/>
      <c r="P622" s="230"/>
      <c r="Q622" s="230"/>
      <c r="R622" s="230"/>
      <c r="S622" s="230"/>
      <c r="T622" s="231"/>
      <c r="AT622" s="232" t="s">
        <v>131</v>
      </c>
      <c r="AU622" s="232" t="s">
        <v>81</v>
      </c>
      <c r="AV622" s="15" t="s">
        <v>130</v>
      </c>
      <c r="AW622" s="15" t="s">
        <v>33</v>
      </c>
      <c r="AX622" s="15" t="s">
        <v>79</v>
      </c>
      <c r="AY622" s="232" t="s">
        <v>124</v>
      </c>
    </row>
    <row r="623" spans="1:65" s="12" customFormat="1" ht="25.95" customHeight="1">
      <c r="B623" s="171"/>
      <c r="C623" s="172"/>
      <c r="D623" s="173" t="s">
        <v>70</v>
      </c>
      <c r="E623" s="174" t="s">
        <v>633</v>
      </c>
      <c r="F623" s="174" t="s">
        <v>634</v>
      </c>
      <c r="G623" s="172"/>
      <c r="H623" s="172"/>
      <c r="I623" s="175"/>
      <c r="J623" s="176">
        <f>BK623</f>
        <v>0</v>
      </c>
      <c r="K623" s="172"/>
      <c r="L623" s="177"/>
      <c r="M623" s="178"/>
      <c r="N623" s="179"/>
      <c r="O623" s="179"/>
      <c r="P623" s="180">
        <f>P624+P633+P638+P643</f>
        <v>0</v>
      </c>
      <c r="Q623" s="179"/>
      <c r="R623" s="180">
        <f>R624+R633+R638+R643</f>
        <v>0</v>
      </c>
      <c r="S623" s="179"/>
      <c r="T623" s="181">
        <f>T624+T633+T638+T643</f>
        <v>0</v>
      </c>
      <c r="AR623" s="182" t="s">
        <v>153</v>
      </c>
      <c r="AT623" s="183" t="s">
        <v>70</v>
      </c>
      <c r="AU623" s="183" t="s">
        <v>71</v>
      </c>
      <c r="AY623" s="182" t="s">
        <v>124</v>
      </c>
      <c r="BK623" s="184">
        <f>BK624+BK633+BK638+BK643</f>
        <v>0</v>
      </c>
    </row>
    <row r="624" spans="1:65" s="12" customFormat="1" ht="22.8" customHeight="1">
      <c r="B624" s="171"/>
      <c r="C624" s="172"/>
      <c r="D624" s="173" t="s">
        <v>70</v>
      </c>
      <c r="E624" s="185" t="s">
        <v>635</v>
      </c>
      <c r="F624" s="185" t="s">
        <v>636</v>
      </c>
      <c r="G624" s="172"/>
      <c r="H624" s="172"/>
      <c r="I624" s="175"/>
      <c r="J624" s="186">
        <f>BK624</f>
        <v>0</v>
      </c>
      <c r="K624" s="172"/>
      <c r="L624" s="177"/>
      <c r="M624" s="178"/>
      <c r="N624" s="179"/>
      <c r="O624" s="179"/>
      <c r="P624" s="180">
        <f>SUM(P625:P632)</f>
        <v>0</v>
      </c>
      <c r="Q624" s="179"/>
      <c r="R624" s="180">
        <f>SUM(R625:R632)</f>
        <v>0</v>
      </c>
      <c r="S624" s="179"/>
      <c r="T624" s="181">
        <f>SUM(T625:T632)</f>
        <v>0</v>
      </c>
      <c r="AR624" s="182" t="s">
        <v>153</v>
      </c>
      <c r="AT624" s="183" t="s">
        <v>70</v>
      </c>
      <c r="AU624" s="183" t="s">
        <v>79</v>
      </c>
      <c r="AY624" s="182" t="s">
        <v>124</v>
      </c>
      <c r="BK624" s="184">
        <f>SUM(BK625:BK632)</f>
        <v>0</v>
      </c>
    </row>
    <row r="625" spans="1:65" s="2" customFormat="1" ht="16.5" customHeight="1">
      <c r="A625" s="34"/>
      <c r="B625" s="35"/>
      <c r="C625" s="187" t="s">
        <v>402</v>
      </c>
      <c r="D625" s="187" t="s">
        <v>126</v>
      </c>
      <c r="E625" s="188" t="s">
        <v>637</v>
      </c>
      <c r="F625" s="189" t="s">
        <v>638</v>
      </c>
      <c r="G625" s="190" t="s">
        <v>639</v>
      </c>
      <c r="H625" s="191">
        <v>1</v>
      </c>
      <c r="I625" s="192"/>
      <c r="J625" s="193">
        <f>ROUND(I625*H625,2)</f>
        <v>0</v>
      </c>
      <c r="K625" s="189" t="s">
        <v>19</v>
      </c>
      <c r="L625" s="39"/>
      <c r="M625" s="194" t="s">
        <v>19</v>
      </c>
      <c r="N625" s="195" t="s">
        <v>42</v>
      </c>
      <c r="O625" s="64"/>
      <c r="P625" s="196">
        <f>O625*H625</f>
        <v>0</v>
      </c>
      <c r="Q625" s="196">
        <v>0</v>
      </c>
      <c r="R625" s="196">
        <f>Q625*H625</f>
        <v>0</v>
      </c>
      <c r="S625" s="196">
        <v>0</v>
      </c>
      <c r="T625" s="197">
        <f>S625*H625</f>
        <v>0</v>
      </c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R625" s="198" t="s">
        <v>130</v>
      </c>
      <c r="AT625" s="198" t="s">
        <v>126</v>
      </c>
      <c r="AU625" s="198" t="s">
        <v>81</v>
      </c>
      <c r="AY625" s="17" t="s">
        <v>124</v>
      </c>
      <c r="BE625" s="199">
        <f>IF(N625="základní",J625,0)</f>
        <v>0</v>
      </c>
      <c r="BF625" s="199">
        <f>IF(N625="snížená",J625,0)</f>
        <v>0</v>
      </c>
      <c r="BG625" s="199">
        <f>IF(N625="zákl. přenesená",J625,0)</f>
        <v>0</v>
      </c>
      <c r="BH625" s="199">
        <f>IF(N625="sníž. přenesená",J625,0)</f>
        <v>0</v>
      </c>
      <c r="BI625" s="199">
        <f>IF(N625="nulová",J625,0)</f>
        <v>0</v>
      </c>
      <c r="BJ625" s="17" t="s">
        <v>79</v>
      </c>
      <c r="BK625" s="199">
        <f>ROUND(I625*H625,2)</f>
        <v>0</v>
      </c>
      <c r="BL625" s="17" t="s">
        <v>130</v>
      </c>
      <c r="BM625" s="198" t="s">
        <v>640</v>
      </c>
    </row>
    <row r="626" spans="1:65" s="13" customFormat="1" ht="10.199999999999999" hidden="1">
      <c r="B626" s="200"/>
      <c r="C626" s="201"/>
      <c r="D626" s="202" t="s">
        <v>131</v>
      </c>
      <c r="E626" s="203" t="s">
        <v>19</v>
      </c>
      <c r="F626" s="204" t="s">
        <v>641</v>
      </c>
      <c r="G626" s="201"/>
      <c r="H626" s="203" t="s">
        <v>19</v>
      </c>
      <c r="I626" s="205"/>
      <c r="J626" s="201"/>
      <c r="K626" s="201"/>
      <c r="L626" s="206"/>
      <c r="M626" s="207"/>
      <c r="N626" s="208"/>
      <c r="O626" s="208"/>
      <c r="P626" s="208"/>
      <c r="Q626" s="208"/>
      <c r="R626" s="208"/>
      <c r="S626" s="208"/>
      <c r="T626" s="209"/>
      <c r="AT626" s="210" t="s">
        <v>131</v>
      </c>
      <c r="AU626" s="210" t="s">
        <v>81</v>
      </c>
      <c r="AV626" s="13" t="s">
        <v>79</v>
      </c>
      <c r="AW626" s="13" t="s">
        <v>33</v>
      </c>
      <c r="AX626" s="13" t="s">
        <v>71</v>
      </c>
      <c r="AY626" s="210" t="s">
        <v>124</v>
      </c>
    </row>
    <row r="627" spans="1:65" s="14" customFormat="1" ht="10.199999999999999" hidden="1">
      <c r="B627" s="211"/>
      <c r="C627" s="212"/>
      <c r="D627" s="202" t="s">
        <v>131</v>
      </c>
      <c r="E627" s="213" t="s">
        <v>19</v>
      </c>
      <c r="F627" s="214" t="s">
        <v>79</v>
      </c>
      <c r="G627" s="212"/>
      <c r="H627" s="215">
        <v>1</v>
      </c>
      <c r="I627" s="216"/>
      <c r="J627" s="212"/>
      <c r="K627" s="212"/>
      <c r="L627" s="217"/>
      <c r="M627" s="218"/>
      <c r="N627" s="219"/>
      <c r="O627" s="219"/>
      <c r="P627" s="219"/>
      <c r="Q627" s="219"/>
      <c r="R627" s="219"/>
      <c r="S627" s="219"/>
      <c r="T627" s="220"/>
      <c r="AT627" s="221" t="s">
        <v>131</v>
      </c>
      <c r="AU627" s="221" t="s">
        <v>81</v>
      </c>
      <c r="AV627" s="14" t="s">
        <v>81</v>
      </c>
      <c r="AW627" s="14" t="s">
        <v>33</v>
      </c>
      <c r="AX627" s="14" t="s">
        <v>71</v>
      </c>
      <c r="AY627" s="221" t="s">
        <v>124</v>
      </c>
    </row>
    <row r="628" spans="1:65" s="15" customFormat="1" ht="10.199999999999999" hidden="1">
      <c r="B628" s="222"/>
      <c r="C628" s="223"/>
      <c r="D628" s="202" t="s">
        <v>131</v>
      </c>
      <c r="E628" s="224" t="s">
        <v>19</v>
      </c>
      <c r="F628" s="225" t="s">
        <v>140</v>
      </c>
      <c r="G628" s="223"/>
      <c r="H628" s="226">
        <v>1</v>
      </c>
      <c r="I628" s="227"/>
      <c r="J628" s="223"/>
      <c r="K628" s="223"/>
      <c r="L628" s="228"/>
      <c r="M628" s="229"/>
      <c r="N628" s="230"/>
      <c r="O628" s="230"/>
      <c r="P628" s="230"/>
      <c r="Q628" s="230"/>
      <c r="R628" s="230"/>
      <c r="S628" s="230"/>
      <c r="T628" s="231"/>
      <c r="AT628" s="232" t="s">
        <v>131</v>
      </c>
      <c r="AU628" s="232" t="s">
        <v>81</v>
      </c>
      <c r="AV628" s="15" t="s">
        <v>130</v>
      </c>
      <c r="AW628" s="15" t="s">
        <v>33</v>
      </c>
      <c r="AX628" s="15" t="s">
        <v>79</v>
      </c>
      <c r="AY628" s="232" t="s">
        <v>124</v>
      </c>
    </row>
    <row r="629" spans="1:65" s="2" customFormat="1" ht="16.5" customHeight="1">
      <c r="A629" s="34"/>
      <c r="B629" s="35"/>
      <c r="C629" s="187" t="s">
        <v>642</v>
      </c>
      <c r="D629" s="187" t="s">
        <v>126</v>
      </c>
      <c r="E629" s="188" t="s">
        <v>643</v>
      </c>
      <c r="F629" s="189" t="s">
        <v>644</v>
      </c>
      <c r="G629" s="190" t="s">
        <v>639</v>
      </c>
      <c r="H629" s="191">
        <v>1</v>
      </c>
      <c r="I629" s="192"/>
      <c r="J629" s="193">
        <f>ROUND(I629*H629,2)</f>
        <v>0</v>
      </c>
      <c r="K629" s="189" t="s">
        <v>19</v>
      </c>
      <c r="L629" s="39"/>
      <c r="M629" s="194" t="s">
        <v>19</v>
      </c>
      <c r="N629" s="195" t="s">
        <v>42</v>
      </c>
      <c r="O629" s="64"/>
      <c r="P629" s="196">
        <f>O629*H629</f>
        <v>0</v>
      </c>
      <c r="Q629" s="196">
        <v>0</v>
      </c>
      <c r="R629" s="196">
        <f>Q629*H629</f>
        <v>0</v>
      </c>
      <c r="S629" s="196">
        <v>0</v>
      </c>
      <c r="T629" s="197">
        <f>S629*H629</f>
        <v>0</v>
      </c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R629" s="198" t="s">
        <v>130</v>
      </c>
      <c r="AT629" s="198" t="s">
        <v>126</v>
      </c>
      <c r="AU629" s="198" t="s">
        <v>81</v>
      </c>
      <c r="AY629" s="17" t="s">
        <v>124</v>
      </c>
      <c r="BE629" s="199">
        <f>IF(N629="základní",J629,0)</f>
        <v>0</v>
      </c>
      <c r="BF629" s="199">
        <f>IF(N629="snížená",J629,0)</f>
        <v>0</v>
      </c>
      <c r="BG629" s="199">
        <f>IF(N629="zákl. přenesená",J629,0)</f>
        <v>0</v>
      </c>
      <c r="BH629" s="199">
        <f>IF(N629="sníž. přenesená",J629,0)</f>
        <v>0</v>
      </c>
      <c r="BI629" s="199">
        <f>IF(N629="nulová",J629,0)</f>
        <v>0</v>
      </c>
      <c r="BJ629" s="17" t="s">
        <v>79</v>
      </c>
      <c r="BK629" s="199">
        <f>ROUND(I629*H629,2)</f>
        <v>0</v>
      </c>
      <c r="BL629" s="17" t="s">
        <v>130</v>
      </c>
      <c r="BM629" s="198" t="s">
        <v>645</v>
      </c>
    </row>
    <row r="630" spans="1:65" s="13" customFormat="1" ht="10.199999999999999" hidden="1">
      <c r="B630" s="200"/>
      <c r="C630" s="201"/>
      <c r="D630" s="202" t="s">
        <v>131</v>
      </c>
      <c r="E630" s="203" t="s">
        <v>19</v>
      </c>
      <c r="F630" s="204" t="s">
        <v>646</v>
      </c>
      <c r="G630" s="201"/>
      <c r="H630" s="203" t="s">
        <v>19</v>
      </c>
      <c r="I630" s="205"/>
      <c r="J630" s="201"/>
      <c r="K630" s="201"/>
      <c r="L630" s="206"/>
      <c r="M630" s="207"/>
      <c r="N630" s="208"/>
      <c r="O630" s="208"/>
      <c r="P630" s="208"/>
      <c r="Q630" s="208"/>
      <c r="R630" s="208"/>
      <c r="S630" s="208"/>
      <c r="T630" s="209"/>
      <c r="AT630" s="210" t="s">
        <v>131</v>
      </c>
      <c r="AU630" s="210" t="s">
        <v>81</v>
      </c>
      <c r="AV630" s="13" t="s">
        <v>79</v>
      </c>
      <c r="AW630" s="13" t="s">
        <v>33</v>
      </c>
      <c r="AX630" s="13" t="s">
        <v>71</v>
      </c>
      <c r="AY630" s="210" t="s">
        <v>124</v>
      </c>
    </row>
    <row r="631" spans="1:65" s="14" customFormat="1" ht="10.199999999999999" hidden="1">
      <c r="B631" s="211"/>
      <c r="C631" s="212"/>
      <c r="D631" s="202" t="s">
        <v>131</v>
      </c>
      <c r="E631" s="213" t="s">
        <v>19</v>
      </c>
      <c r="F631" s="214" t="s">
        <v>79</v>
      </c>
      <c r="G631" s="212"/>
      <c r="H631" s="215">
        <v>1</v>
      </c>
      <c r="I631" s="216"/>
      <c r="J631" s="212"/>
      <c r="K631" s="212"/>
      <c r="L631" s="217"/>
      <c r="M631" s="218"/>
      <c r="N631" s="219"/>
      <c r="O631" s="219"/>
      <c r="P631" s="219"/>
      <c r="Q631" s="219"/>
      <c r="R631" s="219"/>
      <c r="S631" s="219"/>
      <c r="T631" s="220"/>
      <c r="AT631" s="221" t="s">
        <v>131</v>
      </c>
      <c r="AU631" s="221" t="s">
        <v>81</v>
      </c>
      <c r="AV631" s="14" t="s">
        <v>81</v>
      </c>
      <c r="AW631" s="14" t="s">
        <v>33</v>
      </c>
      <c r="AX631" s="14" t="s">
        <v>71</v>
      </c>
      <c r="AY631" s="221" t="s">
        <v>124</v>
      </c>
    </row>
    <row r="632" spans="1:65" s="15" customFormat="1" ht="10.199999999999999" hidden="1">
      <c r="B632" s="222"/>
      <c r="C632" s="223"/>
      <c r="D632" s="202" t="s">
        <v>131</v>
      </c>
      <c r="E632" s="224" t="s">
        <v>19</v>
      </c>
      <c r="F632" s="225" t="s">
        <v>140</v>
      </c>
      <c r="G632" s="223"/>
      <c r="H632" s="226">
        <v>1</v>
      </c>
      <c r="I632" s="227"/>
      <c r="J632" s="223"/>
      <c r="K632" s="223"/>
      <c r="L632" s="228"/>
      <c r="M632" s="229"/>
      <c r="N632" s="230"/>
      <c r="O632" s="230"/>
      <c r="P632" s="230"/>
      <c r="Q632" s="230"/>
      <c r="R632" s="230"/>
      <c r="S632" s="230"/>
      <c r="T632" s="231"/>
      <c r="AT632" s="232" t="s">
        <v>131</v>
      </c>
      <c r="AU632" s="232" t="s">
        <v>81</v>
      </c>
      <c r="AV632" s="15" t="s">
        <v>130</v>
      </c>
      <c r="AW632" s="15" t="s">
        <v>33</v>
      </c>
      <c r="AX632" s="15" t="s">
        <v>79</v>
      </c>
      <c r="AY632" s="232" t="s">
        <v>124</v>
      </c>
    </row>
    <row r="633" spans="1:65" s="12" customFormat="1" ht="22.8" customHeight="1">
      <c r="B633" s="171"/>
      <c r="C633" s="172"/>
      <c r="D633" s="173" t="s">
        <v>70</v>
      </c>
      <c r="E633" s="185" t="s">
        <v>647</v>
      </c>
      <c r="F633" s="185" t="s">
        <v>648</v>
      </c>
      <c r="G633" s="172"/>
      <c r="H633" s="172"/>
      <c r="I633" s="175"/>
      <c r="J633" s="186">
        <f>BK633</f>
        <v>0</v>
      </c>
      <c r="K633" s="172"/>
      <c r="L633" s="177"/>
      <c r="M633" s="178"/>
      <c r="N633" s="179"/>
      <c r="O633" s="179"/>
      <c r="P633" s="180">
        <f>SUM(P634:P637)</f>
        <v>0</v>
      </c>
      <c r="Q633" s="179"/>
      <c r="R633" s="180">
        <f>SUM(R634:R637)</f>
        <v>0</v>
      </c>
      <c r="S633" s="179"/>
      <c r="T633" s="181">
        <f>SUM(T634:T637)</f>
        <v>0</v>
      </c>
      <c r="AR633" s="182" t="s">
        <v>153</v>
      </c>
      <c r="AT633" s="183" t="s">
        <v>70</v>
      </c>
      <c r="AU633" s="183" t="s">
        <v>79</v>
      </c>
      <c r="AY633" s="182" t="s">
        <v>124</v>
      </c>
      <c r="BK633" s="184">
        <f>SUM(BK634:BK637)</f>
        <v>0</v>
      </c>
    </row>
    <row r="634" spans="1:65" s="2" customFormat="1" ht="16.5" customHeight="1">
      <c r="A634" s="34"/>
      <c r="B634" s="35"/>
      <c r="C634" s="187" t="s">
        <v>405</v>
      </c>
      <c r="D634" s="187" t="s">
        <v>126</v>
      </c>
      <c r="E634" s="188" t="s">
        <v>649</v>
      </c>
      <c r="F634" s="189" t="s">
        <v>648</v>
      </c>
      <c r="G634" s="190" t="s">
        <v>639</v>
      </c>
      <c r="H634" s="191">
        <v>1</v>
      </c>
      <c r="I634" s="192"/>
      <c r="J634" s="193">
        <f>ROUND(I634*H634,2)</f>
        <v>0</v>
      </c>
      <c r="K634" s="189" t="s">
        <v>19</v>
      </c>
      <c r="L634" s="39"/>
      <c r="M634" s="194" t="s">
        <v>19</v>
      </c>
      <c r="N634" s="195" t="s">
        <v>42</v>
      </c>
      <c r="O634" s="64"/>
      <c r="P634" s="196">
        <f>O634*H634</f>
        <v>0</v>
      </c>
      <c r="Q634" s="196">
        <v>0</v>
      </c>
      <c r="R634" s="196">
        <f>Q634*H634</f>
        <v>0</v>
      </c>
      <c r="S634" s="196">
        <v>0</v>
      </c>
      <c r="T634" s="197">
        <f>S634*H634</f>
        <v>0</v>
      </c>
      <c r="U634" s="34"/>
      <c r="V634" s="34"/>
      <c r="W634" s="34"/>
      <c r="X634" s="34"/>
      <c r="Y634" s="34"/>
      <c r="Z634" s="34"/>
      <c r="AA634" s="34"/>
      <c r="AB634" s="34"/>
      <c r="AC634" s="34"/>
      <c r="AD634" s="34"/>
      <c r="AE634" s="34"/>
      <c r="AR634" s="198" t="s">
        <v>130</v>
      </c>
      <c r="AT634" s="198" t="s">
        <v>126</v>
      </c>
      <c r="AU634" s="198" t="s">
        <v>81</v>
      </c>
      <c r="AY634" s="17" t="s">
        <v>124</v>
      </c>
      <c r="BE634" s="199">
        <f>IF(N634="základní",J634,0)</f>
        <v>0</v>
      </c>
      <c r="BF634" s="199">
        <f>IF(N634="snížená",J634,0)</f>
        <v>0</v>
      </c>
      <c r="BG634" s="199">
        <f>IF(N634="zákl. přenesená",J634,0)</f>
        <v>0</v>
      </c>
      <c r="BH634" s="199">
        <f>IF(N634="sníž. přenesená",J634,0)</f>
        <v>0</v>
      </c>
      <c r="BI634" s="199">
        <f>IF(N634="nulová",J634,0)</f>
        <v>0</v>
      </c>
      <c r="BJ634" s="17" t="s">
        <v>79</v>
      </c>
      <c r="BK634" s="199">
        <f>ROUND(I634*H634,2)</f>
        <v>0</v>
      </c>
      <c r="BL634" s="17" t="s">
        <v>130</v>
      </c>
      <c r="BM634" s="198" t="s">
        <v>650</v>
      </c>
    </row>
    <row r="635" spans="1:65" s="13" customFormat="1" ht="10.199999999999999" hidden="1">
      <c r="B635" s="200"/>
      <c r="C635" s="201"/>
      <c r="D635" s="202" t="s">
        <v>131</v>
      </c>
      <c r="E635" s="203" t="s">
        <v>19</v>
      </c>
      <c r="F635" s="204" t="s">
        <v>651</v>
      </c>
      <c r="G635" s="201"/>
      <c r="H635" s="203" t="s">
        <v>19</v>
      </c>
      <c r="I635" s="205"/>
      <c r="J635" s="201"/>
      <c r="K635" s="201"/>
      <c r="L635" s="206"/>
      <c r="M635" s="207"/>
      <c r="N635" s="208"/>
      <c r="O635" s="208"/>
      <c r="P635" s="208"/>
      <c r="Q635" s="208"/>
      <c r="R635" s="208"/>
      <c r="S635" s="208"/>
      <c r="T635" s="209"/>
      <c r="AT635" s="210" t="s">
        <v>131</v>
      </c>
      <c r="AU635" s="210" t="s">
        <v>81</v>
      </c>
      <c r="AV635" s="13" t="s">
        <v>79</v>
      </c>
      <c r="AW635" s="13" t="s">
        <v>33</v>
      </c>
      <c r="AX635" s="13" t="s">
        <v>71</v>
      </c>
      <c r="AY635" s="210" t="s">
        <v>124</v>
      </c>
    </row>
    <row r="636" spans="1:65" s="14" customFormat="1" ht="10.199999999999999" hidden="1">
      <c r="B636" s="211"/>
      <c r="C636" s="212"/>
      <c r="D636" s="202" t="s">
        <v>131</v>
      </c>
      <c r="E636" s="213" t="s">
        <v>19</v>
      </c>
      <c r="F636" s="214" t="s">
        <v>79</v>
      </c>
      <c r="G636" s="212"/>
      <c r="H636" s="215">
        <v>1</v>
      </c>
      <c r="I636" s="216"/>
      <c r="J636" s="212"/>
      <c r="K636" s="212"/>
      <c r="L636" s="217"/>
      <c r="M636" s="218"/>
      <c r="N636" s="219"/>
      <c r="O636" s="219"/>
      <c r="P636" s="219"/>
      <c r="Q636" s="219"/>
      <c r="R636" s="219"/>
      <c r="S636" s="219"/>
      <c r="T636" s="220"/>
      <c r="AT636" s="221" t="s">
        <v>131</v>
      </c>
      <c r="AU636" s="221" t="s">
        <v>81</v>
      </c>
      <c r="AV636" s="14" t="s">
        <v>81</v>
      </c>
      <c r="AW636" s="14" t="s">
        <v>33</v>
      </c>
      <c r="AX636" s="14" t="s">
        <v>71</v>
      </c>
      <c r="AY636" s="221" t="s">
        <v>124</v>
      </c>
    </row>
    <row r="637" spans="1:65" s="15" customFormat="1" ht="10.199999999999999" hidden="1">
      <c r="B637" s="222"/>
      <c r="C637" s="223"/>
      <c r="D637" s="202" t="s">
        <v>131</v>
      </c>
      <c r="E637" s="224" t="s">
        <v>19</v>
      </c>
      <c r="F637" s="225" t="s">
        <v>140</v>
      </c>
      <c r="G637" s="223"/>
      <c r="H637" s="226">
        <v>1</v>
      </c>
      <c r="I637" s="227"/>
      <c r="J637" s="223"/>
      <c r="K637" s="223"/>
      <c r="L637" s="228"/>
      <c r="M637" s="229"/>
      <c r="N637" s="230"/>
      <c r="O637" s="230"/>
      <c r="P637" s="230"/>
      <c r="Q637" s="230"/>
      <c r="R637" s="230"/>
      <c r="S637" s="230"/>
      <c r="T637" s="231"/>
      <c r="AT637" s="232" t="s">
        <v>131</v>
      </c>
      <c r="AU637" s="232" t="s">
        <v>81</v>
      </c>
      <c r="AV637" s="15" t="s">
        <v>130</v>
      </c>
      <c r="AW637" s="15" t="s">
        <v>33</v>
      </c>
      <c r="AX637" s="15" t="s">
        <v>79</v>
      </c>
      <c r="AY637" s="232" t="s">
        <v>124</v>
      </c>
    </row>
    <row r="638" spans="1:65" s="12" customFormat="1" ht="22.8" customHeight="1">
      <c r="B638" s="171"/>
      <c r="C638" s="172"/>
      <c r="D638" s="173" t="s">
        <v>70</v>
      </c>
      <c r="E638" s="185" t="s">
        <v>652</v>
      </c>
      <c r="F638" s="185" t="s">
        <v>653</v>
      </c>
      <c r="G638" s="172"/>
      <c r="H638" s="172"/>
      <c r="I638" s="175"/>
      <c r="J638" s="186">
        <f>BK638</f>
        <v>0</v>
      </c>
      <c r="K638" s="172"/>
      <c r="L638" s="177"/>
      <c r="M638" s="178"/>
      <c r="N638" s="179"/>
      <c r="O638" s="179"/>
      <c r="P638" s="180">
        <f>SUM(P639:P642)</f>
        <v>0</v>
      </c>
      <c r="Q638" s="179"/>
      <c r="R638" s="180">
        <f>SUM(R639:R642)</f>
        <v>0</v>
      </c>
      <c r="S638" s="179"/>
      <c r="T638" s="181">
        <f>SUM(T639:T642)</f>
        <v>0</v>
      </c>
      <c r="AR638" s="182" t="s">
        <v>153</v>
      </c>
      <c r="AT638" s="183" t="s">
        <v>70</v>
      </c>
      <c r="AU638" s="183" t="s">
        <v>79</v>
      </c>
      <c r="AY638" s="182" t="s">
        <v>124</v>
      </c>
      <c r="BK638" s="184">
        <f>SUM(BK639:BK642)</f>
        <v>0</v>
      </c>
    </row>
    <row r="639" spans="1:65" s="2" customFormat="1" ht="16.5" customHeight="1">
      <c r="A639" s="34"/>
      <c r="B639" s="35"/>
      <c r="C639" s="187" t="s">
        <v>654</v>
      </c>
      <c r="D639" s="187" t="s">
        <v>126</v>
      </c>
      <c r="E639" s="188" t="s">
        <v>655</v>
      </c>
      <c r="F639" s="189" t="s">
        <v>656</v>
      </c>
      <c r="G639" s="190" t="s">
        <v>639</v>
      </c>
      <c r="H639" s="191">
        <v>1</v>
      </c>
      <c r="I639" s="192"/>
      <c r="J639" s="193">
        <f>ROUND(I639*H639,2)</f>
        <v>0</v>
      </c>
      <c r="K639" s="189" t="s">
        <v>19</v>
      </c>
      <c r="L639" s="39"/>
      <c r="M639" s="194" t="s">
        <v>19</v>
      </c>
      <c r="N639" s="195" t="s">
        <v>42</v>
      </c>
      <c r="O639" s="64"/>
      <c r="P639" s="196">
        <f>O639*H639</f>
        <v>0</v>
      </c>
      <c r="Q639" s="196">
        <v>0</v>
      </c>
      <c r="R639" s="196">
        <f>Q639*H639</f>
        <v>0</v>
      </c>
      <c r="S639" s="196">
        <v>0</v>
      </c>
      <c r="T639" s="197">
        <f>S639*H639</f>
        <v>0</v>
      </c>
      <c r="U639" s="34"/>
      <c r="V639" s="34"/>
      <c r="W639" s="34"/>
      <c r="X639" s="34"/>
      <c r="Y639" s="34"/>
      <c r="Z639" s="34"/>
      <c r="AA639" s="34"/>
      <c r="AB639" s="34"/>
      <c r="AC639" s="34"/>
      <c r="AD639" s="34"/>
      <c r="AE639" s="34"/>
      <c r="AR639" s="198" t="s">
        <v>130</v>
      </c>
      <c r="AT639" s="198" t="s">
        <v>126</v>
      </c>
      <c r="AU639" s="198" t="s">
        <v>81</v>
      </c>
      <c r="AY639" s="17" t="s">
        <v>124</v>
      </c>
      <c r="BE639" s="199">
        <f>IF(N639="základní",J639,0)</f>
        <v>0</v>
      </c>
      <c r="BF639" s="199">
        <f>IF(N639="snížená",J639,0)</f>
        <v>0</v>
      </c>
      <c r="BG639" s="199">
        <f>IF(N639="zákl. přenesená",J639,0)</f>
        <v>0</v>
      </c>
      <c r="BH639" s="199">
        <f>IF(N639="sníž. přenesená",J639,0)</f>
        <v>0</v>
      </c>
      <c r="BI639" s="199">
        <f>IF(N639="nulová",J639,0)</f>
        <v>0</v>
      </c>
      <c r="BJ639" s="17" t="s">
        <v>79</v>
      </c>
      <c r="BK639" s="199">
        <f>ROUND(I639*H639,2)</f>
        <v>0</v>
      </c>
      <c r="BL639" s="17" t="s">
        <v>130</v>
      </c>
      <c r="BM639" s="198" t="s">
        <v>657</v>
      </c>
    </row>
    <row r="640" spans="1:65" s="13" customFormat="1" ht="10.199999999999999" hidden="1">
      <c r="B640" s="200"/>
      <c r="C640" s="201"/>
      <c r="D640" s="202" t="s">
        <v>131</v>
      </c>
      <c r="E640" s="203" t="s">
        <v>19</v>
      </c>
      <c r="F640" s="204" t="s">
        <v>658</v>
      </c>
      <c r="G640" s="201"/>
      <c r="H640" s="203" t="s">
        <v>19</v>
      </c>
      <c r="I640" s="205"/>
      <c r="J640" s="201"/>
      <c r="K640" s="201"/>
      <c r="L640" s="206"/>
      <c r="M640" s="207"/>
      <c r="N640" s="208"/>
      <c r="O640" s="208"/>
      <c r="P640" s="208"/>
      <c r="Q640" s="208"/>
      <c r="R640" s="208"/>
      <c r="S640" s="208"/>
      <c r="T640" s="209"/>
      <c r="AT640" s="210" t="s">
        <v>131</v>
      </c>
      <c r="AU640" s="210" t="s">
        <v>81</v>
      </c>
      <c r="AV640" s="13" t="s">
        <v>79</v>
      </c>
      <c r="AW640" s="13" t="s">
        <v>33</v>
      </c>
      <c r="AX640" s="13" t="s">
        <v>71</v>
      </c>
      <c r="AY640" s="210" t="s">
        <v>124</v>
      </c>
    </row>
    <row r="641" spans="1:65" s="14" customFormat="1" ht="10.199999999999999" hidden="1">
      <c r="B641" s="211"/>
      <c r="C641" s="212"/>
      <c r="D641" s="202" t="s">
        <v>131</v>
      </c>
      <c r="E641" s="213" t="s">
        <v>19</v>
      </c>
      <c r="F641" s="214" t="s">
        <v>79</v>
      </c>
      <c r="G641" s="212"/>
      <c r="H641" s="215">
        <v>1</v>
      </c>
      <c r="I641" s="216"/>
      <c r="J641" s="212"/>
      <c r="K641" s="212"/>
      <c r="L641" s="217"/>
      <c r="M641" s="218"/>
      <c r="N641" s="219"/>
      <c r="O641" s="219"/>
      <c r="P641" s="219"/>
      <c r="Q641" s="219"/>
      <c r="R641" s="219"/>
      <c r="S641" s="219"/>
      <c r="T641" s="220"/>
      <c r="AT641" s="221" t="s">
        <v>131</v>
      </c>
      <c r="AU641" s="221" t="s">
        <v>81</v>
      </c>
      <c r="AV641" s="14" t="s">
        <v>81</v>
      </c>
      <c r="AW641" s="14" t="s">
        <v>33</v>
      </c>
      <c r="AX641" s="14" t="s">
        <v>71</v>
      </c>
      <c r="AY641" s="221" t="s">
        <v>124</v>
      </c>
    </row>
    <row r="642" spans="1:65" s="15" customFormat="1" ht="10.199999999999999" hidden="1">
      <c r="B642" s="222"/>
      <c r="C642" s="223"/>
      <c r="D642" s="202" t="s">
        <v>131</v>
      </c>
      <c r="E642" s="224" t="s">
        <v>19</v>
      </c>
      <c r="F642" s="225" t="s">
        <v>140</v>
      </c>
      <c r="G642" s="223"/>
      <c r="H642" s="226">
        <v>1</v>
      </c>
      <c r="I642" s="227"/>
      <c r="J642" s="223"/>
      <c r="K642" s="223"/>
      <c r="L642" s="228"/>
      <c r="M642" s="229"/>
      <c r="N642" s="230"/>
      <c r="O642" s="230"/>
      <c r="P642" s="230"/>
      <c r="Q642" s="230"/>
      <c r="R642" s="230"/>
      <c r="S642" s="230"/>
      <c r="T642" s="231"/>
      <c r="AT642" s="232" t="s">
        <v>131</v>
      </c>
      <c r="AU642" s="232" t="s">
        <v>81</v>
      </c>
      <c r="AV642" s="15" t="s">
        <v>130</v>
      </c>
      <c r="AW642" s="15" t="s">
        <v>33</v>
      </c>
      <c r="AX642" s="15" t="s">
        <v>79</v>
      </c>
      <c r="AY642" s="232" t="s">
        <v>124</v>
      </c>
    </row>
    <row r="643" spans="1:65" s="12" customFormat="1" ht="22.8" customHeight="1">
      <c r="B643" s="171"/>
      <c r="C643" s="172"/>
      <c r="D643" s="173" t="s">
        <v>70</v>
      </c>
      <c r="E643" s="185" t="s">
        <v>659</v>
      </c>
      <c r="F643" s="185" t="s">
        <v>660</v>
      </c>
      <c r="G643" s="172"/>
      <c r="H643" s="172"/>
      <c r="I643" s="175"/>
      <c r="J643" s="186">
        <f>BK643</f>
        <v>0</v>
      </c>
      <c r="K643" s="172"/>
      <c r="L643" s="177"/>
      <c r="M643" s="178"/>
      <c r="N643" s="179"/>
      <c r="O643" s="179"/>
      <c r="P643" s="180">
        <f>SUM(P644:P647)</f>
        <v>0</v>
      </c>
      <c r="Q643" s="179"/>
      <c r="R643" s="180">
        <f>SUM(R644:R647)</f>
        <v>0</v>
      </c>
      <c r="S643" s="179"/>
      <c r="T643" s="181">
        <f>SUM(T644:T647)</f>
        <v>0</v>
      </c>
      <c r="AR643" s="182" t="s">
        <v>153</v>
      </c>
      <c r="AT643" s="183" t="s">
        <v>70</v>
      </c>
      <c r="AU643" s="183" t="s">
        <v>79</v>
      </c>
      <c r="AY643" s="182" t="s">
        <v>124</v>
      </c>
      <c r="BK643" s="184">
        <f>SUM(BK644:BK647)</f>
        <v>0</v>
      </c>
    </row>
    <row r="644" spans="1:65" s="2" customFormat="1" ht="16.5" customHeight="1">
      <c r="A644" s="34"/>
      <c r="B644" s="35"/>
      <c r="C644" s="187" t="s">
        <v>418</v>
      </c>
      <c r="D644" s="187" t="s">
        <v>126</v>
      </c>
      <c r="E644" s="188" t="s">
        <v>661</v>
      </c>
      <c r="F644" s="189" t="s">
        <v>660</v>
      </c>
      <c r="G644" s="190" t="s">
        <v>639</v>
      </c>
      <c r="H644" s="191">
        <v>1</v>
      </c>
      <c r="I644" s="192"/>
      <c r="J644" s="193">
        <f>ROUND(I644*H644,2)</f>
        <v>0</v>
      </c>
      <c r="K644" s="189" t="s">
        <v>19</v>
      </c>
      <c r="L644" s="39"/>
      <c r="M644" s="194" t="s">
        <v>19</v>
      </c>
      <c r="N644" s="195" t="s">
        <v>42</v>
      </c>
      <c r="O644" s="64"/>
      <c r="P644" s="196">
        <f>O644*H644</f>
        <v>0</v>
      </c>
      <c r="Q644" s="196">
        <v>0</v>
      </c>
      <c r="R644" s="196">
        <f>Q644*H644</f>
        <v>0</v>
      </c>
      <c r="S644" s="196">
        <v>0</v>
      </c>
      <c r="T644" s="197">
        <f>S644*H644</f>
        <v>0</v>
      </c>
      <c r="U644" s="34"/>
      <c r="V644" s="34"/>
      <c r="W644" s="34"/>
      <c r="X644" s="34"/>
      <c r="Y644" s="34"/>
      <c r="Z644" s="34"/>
      <c r="AA644" s="34"/>
      <c r="AB644" s="34"/>
      <c r="AC644" s="34"/>
      <c r="AD644" s="34"/>
      <c r="AE644" s="34"/>
      <c r="AR644" s="198" t="s">
        <v>130</v>
      </c>
      <c r="AT644" s="198" t="s">
        <v>126</v>
      </c>
      <c r="AU644" s="198" t="s">
        <v>81</v>
      </c>
      <c r="AY644" s="17" t="s">
        <v>124</v>
      </c>
      <c r="BE644" s="199">
        <f>IF(N644="základní",J644,0)</f>
        <v>0</v>
      </c>
      <c r="BF644" s="199">
        <f>IF(N644="snížená",J644,0)</f>
        <v>0</v>
      </c>
      <c r="BG644" s="199">
        <f>IF(N644="zákl. přenesená",J644,0)</f>
        <v>0</v>
      </c>
      <c r="BH644" s="199">
        <f>IF(N644="sníž. přenesená",J644,0)</f>
        <v>0</v>
      </c>
      <c r="BI644" s="199">
        <f>IF(N644="nulová",J644,0)</f>
        <v>0</v>
      </c>
      <c r="BJ644" s="17" t="s">
        <v>79</v>
      </c>
      <c r="BK644" s="199">
        <f>ROUND(I644*H644,2)</f>
        <v>0</v>
      </c>
      <c r="BL644" s="17" t="s">
        <v>130</v>
      </c>
      <c r="BM644" s="198" t="s">
        <v>662</v>
      </c>
    </row>
    <row r="645" spans="1:65" s="13" customFormat="1" ht="10.199999999999999" hidden="1">
      <c r="B645" s="200"/>
      <c r="C645" s="201"/>
      <c r="D645" s="202" t="s">
        <v>131</v>
      </c>
      <c r="E645" s="203" t="s">
        <v>19</v>
      </c>
      <c r="F645" s="204" t="s">
        <v>663</v>
      </c>
      <c r="G645" s="201"/>
      <c r="H645" s="203" t="s">
        <v>19</v>
      </c>
      <c r="I645" s="205"/>
      <c r="J645" s="201"/>
      <c r="K645" s="201"/>
      <c r="L645" s="206"/>
      <c r="M645" s="207"/>
      <c r="N645" s="208"/>
      <c r="O645" s="208"/>
      <c r="P645" s="208"/>
      <c r="Q645" s="208"/>
      <c r="R645" s="208"/>
      <c r="S645" s="208"/>
      <c r="T645" s="209"/>
      <c r="AT645" s="210" t="s">
        <v>131</v>
      </c>
      <c r="AU645" s="210" t="s">
        <v>81</v>
      </c>
      <c r="AV645" s="13" t="s">
        <v>79</v>
      </c>
      <c r="AW645" s="13" t="s">
        <v>33</v>
      </c>
      <c r="AX645" s="13" t="s">
        <v>71</v>
      </c>
      <c r="AY645" s="210" t="s">
        <v>124</v>
      </c>
    </row>
    <row r="646" spans="1:65" s="14" customFormat="1" ht="10.199999999999999" hidden="1">
      <c r="B646" s="211"/>
      <c r="C646" s="212"/>
      <c r="D646" s="202" t="s">
        <v>131</v>
      </c>
      <c r="E646" s="213" t="s">
        <v>19</v>
      </c>
      <c r="F646" s="214" t="s">
        <v>79</v>
      </c>
      <c r="G646" s="212"/>
      <c r="H646" s="215">
        <v>1</v>
      </c>
      <c r="I646" s="216"/>
      <c r="J646" s="212"/>
      <c r="K646" s="212"/>
      <c r="L646" s="217"/>
      <c r="M646" s="218"/>
      <c r="N646" s="219"/>
      <c r="O646" s="219"/>
      <c r="P646" s="219"/>
      <c r="Q646" s="219"/>
      <c r="R646" s="219"/>
      <c r="S646" s="219"/>
      <c r="T646" s="220"/>
      <c r="AT646" s="221" t="s">
        <v>131</v>
      </c>
      <c r="AU646" s="221" t="s">
        <v>81</v>
      </c>
      <c r="AV646" s="14" t="s">
        <v>81</v>
      </c>
      <c r="AW646" s="14" t="s">
        <v>33</v>
      </c>
      <c r="AX646" s="14" t="s">
        <v>71</v>
      </c>
      <c r="AY646" s="221" t="s">
        <v>124</v>
      </c>
    </row>
    <row r="647" spans="1:65" s="15" customFormat="1" ht="10.199999999999999" hidden="1">
      <c r="B647" s="222"/>
      <c r="C647" s="223"/>
      <c r="D647" s="202" t="s">
        <v>131</v>
      </c>
      <c r="E647" s="224" t="s">
        <v>19</v>
      </c>
      <c r="F647" s="225" t="s">
        <v>140</v>
      </c>
      <c r="G647" s="223"/>
      <c r="H647" s="226">
        <v>1</v>
      </c>
      <c r="I647" s="227"/>
      <c r="J647" s="223"/>
      <c r="K647" s="223"/>
      <c r="L647" s="228"/>
      <c r="M647" s="244"/>
      <c r="N647" s="245"/>
      <c r="O647" s="245"/>
      <c r="P647" s="245"/>
      <c r="Q647" s="245"/>
      <c r="R647" s="245"/>
      <c r="S647" s="245"/>
      <c r="T647" s="246"/>
      <c r="AT647" s="232" t="s">
        <v>131</v>
      </c>
      <c r="AU647" s="232" t="s">
        <v>81</v>
      </c>
      <c r="AV647" s="15" t="s">
        <v>130</v>
      </c>
      <c r="AW647" s="15" t="s">
        <v>33</v>
      </c>
      <c r="AX647" s="15" t="s">
        <v>79</v>
      </c>
      <c r="AY647" s="232" t="s">
        <v>124</v>
      </c>
    </row>
    <row r="648" spans="1:65" s="2" customFormat="1" ht="6.9" customHeight="1">
      <c r="A648" s="34"/>
      <c r="B648" s="47"/>
      <c r="C648" s="48"/>
      <c r="D648" s="48"/>
      <c r="E648" s="48"/>
      <c r="F648" s="48"/>
      <c r="G648" s="48"/>
      <c r="H648" s="48"/>
      <c r="I648" s="136"/>
      <c r="J648" s="48"/>
      <c r="K648" s="48"/>
      <c r="L648" s="39"/>
      <c r="M648" s="34"/>
      <c r="O648" s="34"/>
      <c r="P648" s="34"/>
      <c r="Q648" s="34"/>
      <c r="R648" s="34"/>
      <c r="S648" s="34"/>
      <c r="T648" s="34"/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</row>
  </sheetData>
  <sheetProtection algorithmName="SHA-512" hashValue="lay0KHfuerjlg1jFmnoE93ciiPIehOqnouhh/W8OiLMn55nfeMDRF7E+3uo78LYZiIXZpeDGRQBHduzD5TWr9Q==" saltValue="vMLj4gbBGd8rbcUGtg7WcP4qHw9qceyQ3MDoFNs36RI6UeylAyRydL6gRFVMocrKA034BEhGtIbU4nLfi/GAiQ==" spinCount="100000" sheet="1" objects="1" scenarios="1" formatColumns="0" formatRows="0" autoFilter="0"/>
  <autoFilter ref="C95:K647" xr:uid="{00000000-0009-0000-0000-000001000000}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49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101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1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84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20"/>
      <c r="AT3" s="17" t="s">
        <v>81</v>
      </c>
    </row>
    <row r="4" spans="1:46" s="1" customFormat="1" ht="24.9" customHeight="1">
      <c r="B4" s="20"/>
      <c r="D4" s="105" t="s">
        <v>85</v>
      </c>
      <c r="I4" s="101"/>
      <c r="L4" s="20"/>
      <c r="M4" s="106" t="s">
        <v>10</v>
      </c>
      <c r="AT4" s="17" t="s">
        <v>4</v>
      </c>
    </row>
    <row r="5" spans="1:46" s="1" customFormat="1" ht="6.9" customHeight="1">
      <c r="B5" s="20"/>
      <c r="I5" s="101"/>
      <c r="L5" s="20"/>
    </row>
    <row r="6" spans="1:46" s="1" customFormat="1" ht="12" customHeight="1">
      <c r="B6" s="20"/>
      <c r="D6" s="107" t="s">
        <v>16</v>
      </c>
      <c r="I6" s="101"/>
      <c r="L6" s="20"/>
    </row>
    <row r="7" spans="1:46" s="1" customFormat="1" ht="23.25" customHeight="1">
      <c r="B7" s="20"/>
      <c r="E7" s="292" t="str">
        <f>'Rekapitulace stavby'!K6</f>
        <v>Montážní kanály v areálech DPO III - Areál trolejbusy Ostrava - Hala I a III - Rekonstrukce montážnívch kanálů</v>
      </c>
      <c r="F7" s="293"/>
      <c r="G7" s="293"/>
      <c r="H7" s="293"/>
      <c r="I7" s="101"/>
      <c r="L7" s="20"/>
    </row>
    <row r="8" spans="1:46" s="2" customFormat="1" ht="12" customHeight="1">
      <c r="A8" s="34"/>
      <c r="B8" s="39"/>
      <c r="C8" s="34"/>
      <c r="D8" s="107" t="s">
        <v>86</v>
      </c>
      <c r="E8" s="34"/>
      <c r="F8" s="34"/>
      <c r="G8" s="34"/>
      <c r="H8" s="34"/>
      <c r="I8" s="108"/>
      <c r="J8" s="34"/>
      <c r="K8" s="34"/>
      <c r="L8" s="10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664</v>
      </c>
      <c r="F9" s="295"/>
      <c r="G9" s="295"/>
      <c r="H9" s="295"/>
      <c r="I9" s="108"/>
      <c r="J9" s="34"/>
      <c r="K9" s="34"/>
      <c r="L9" s="10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108"/>
      <c r="J10" s="34"/>
      <c r="K10" s="34"/>
      <c r="L10" s="10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7" t="s">
        <v>18</v>
      </c>
      <c r="E11" s="34"/>
      <c r="F11" s="110" t="s">
        <v>19</v>
      </c>
      <c r="G11" s="34"/>
      <c r="H11" s="34"/>
      <c r="I11" s="111" t="s">
        <v>20</v>
      </c>
      <c r="J11" s="110" t="s">
        <v>19</v>
      </c>
      <c r="K11" s="34"/>
      <c r="L11" s="10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21</v>
      </c>
      <c r="E12" s="34"/>
      <c r="F12" s="110" t="s">
        <v>22</v>
      </c>
      <c r="G12" s="34"/>
      <c r="H12" s="34"/>
      <c r="I12" s="111" t="s">
        <v>23</v>
      </c>
      <c r="J12" s="112" t="str">
        <f>'Rekapitulace stavby'!AN8</f>
        <v>29. 5. 2020</v>
      </c>
      <c r="K12" s="34"/>
      <c r="L12" s="10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108"/>
      <c r="J13" s="34"/>
      <c r="K13" s="34"/>
      <c r="L13" s="10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7" t="s">
        <v>25</v>
      </c>
      <c r="E14" s="34"/>
      <c r="F14" s="34"/>
      <c r="G14" s="34"/>
      <c r="H14" s="34"/>
      <c r="I14" s="111" t="s">
        <v>26</v>
      </c>
      <c r="J14" s="110" t="str">
        <f>IF('Rekapitulace stavby'!AN10="","",'Rekapitulace stavby'!AN10)</f>
        <v/>
      </c>
      <c r="K14" s="34"/>
      <c r="L14" s="10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>Dopravní podnik Ostrava a.s.</v>
      </c>
      <c r="F15" s="34"/>
      <c r="G15" s="34"/>
      <c r="H15" s="34"/>
      <c r="I15" s="111" t="s">
        <v>28</v>
      </c>
      <c r="J15" s="110" t="str">
        <f>IF('Rekapitulace stavby'!AN11="","",'Rekapitulace stavby'!AN11)</f>
        <v/>
      </c>
      <c r="K15" s="34"/>
      <c r="L15" s="10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108"/>
      <c r="J16" s="34"/>
      <c r="K16" s="34"/>
      <c r="L16" s="10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7" t="s">
        <v>29</v>
      </c>
      <c r="E17" s="34"/>
      <c r="F17" s="34"/>
      <c r="G17" s="34"/>
      <c r="H17" s="34"/>
      <c r="I17" s="111" t="s">
        <v>26</v>
      </c>
      <c r="J17" s="30" t="str">
        <f>'Rekapitulace stavby'!AN13</f>
        <v>Vyplň údaj</v>
      </c>
      <c r="K17" s="34"/>
      <c r="L17" s="10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1" t="s">
        <v>28</v>
      </c>
      <c r="J18" s="30" t="str">
        <f>'Rekapitulace stavby'!AN14</f>
        <v>Vyplň údaj</v>
      </c>
      <c r="K18" s="34"/>
      <c r="L18" s="10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108"/>
      <c r="J19" s="34"/>
      <c r="K19" s="34"/>
      <c r="L19" s="10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7" t="s">
        <v>31</v>
      </c>
      <c r="E20" s="34"/>
      <c r="F20" s="34"/>
      <c r="G20" s="34"/>
      <c r="H20" s="34"/>
      <c r="I20" s="111" t="s">
        <v>26</v>
      </c>
      <c r="J20" s="110" t="str">
        <f>IF('Rekapitulace stavby'!AN16="","",'Rekapitulace stavby'!AN16)</f>
        <v/>
      </c>
      <c r="K20" s="34"/>
      <c r="L20" s="10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>Projekt HTL s.r.o.</v>
      </c>
      <c r="F21" s="34"/>
      <c r="G21" s="34"/>
      <c r="H21" s="34"/>
      <c r="I21" s="111" t="s">
        <v>28</v>
      </c>
      <c r="J21" s="110" t="str">
        <f>IF('Rekapitulace stavby'!AN17="","",'Rekapitulace stavby'!AN17)</f>
        <v/>
      </c>
      <c r="K21" s="34"/>
      <c r="L21" s="10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108"/>
      <c r="J22" s="34"/>
      <c r="K22" s="34"/>
      <c r="L22" s="10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7" t="s">
        <v>34</v>
      </c>
      <c r="E23" s="34"/>
      <c r="F23" s="34"/>
      <c r="G23" s="34"/>
      <c r="H23" s="34"/>
      <c r="I23" s="111" t="s">
        <v>26</v>
      </c>
      <c r="J23" s="110" t="str">
        <f>IF('Rekapitulace stavby'!AN19="","",'Rekapitulace stavby'!AN19)</f>
        <v/>
      </c>
      <c r="K23" s="34"/>
      <c r="L23" s="10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>Projekt HTL s.r.o.</v>
      </c>
      <c r="F24" s="34"/>
      <c r="G24" s="34"/>
      <c r="H24" s="34"/>
      <c r="I24" s="111" t="s">
        <v>28</v>
      </c>
      <c r="J24" s="110" t="str">
        <f>IF('Rekapitulace stavby'!AN20="","",'Rekapitulace stavby'!AN20)</f>
        <v/>
      </c>
      <c r="K24" s="34"/>
      <c r="L24" s="10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108"/>
      <c r="J25" s="34"/>
      <c r="K25" s="34"/>
      <c r="L25" s="10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7" t="s">
        <v>35</v>
      </c>
      <c r="E26" s="34"/>
      <c r="F26" s="34"/>
      <c r="G26" s="34"/>
      <c r="H26" s="34"/>
      <c r="I26" s="108"/>
      <c r="J26" s="34"/>
      <c r="K26" s="34"/>
      <c r="L26" s="10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3"/>
      <c r="B27" s="114"/>
      <c r="C27" s="113"/>
      <c r="D27" s="113"/>
      <c r="E27" s="298" t="s">
        <v>19</v>
      </c>
      <c r="F27" s="298"/>
      <c r="G27" s="298"/>
      <c r="H27" s="298"/>
      <c r="I27" s="115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108"/>
      <c r="J28" s="34"/>
      <c r="K28" s="34"/>
      <c r="L28" s="10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7"/>
      <c r="E29" s="117"/>
      <c r="F29" s="117"/>
      <c r="G29" s="117"/>
      <c r="H29" s="117"/>
      <c r="I29" s="118"/>
      <c r="J29" s="117"/>
      <c r="K29" s="117"/>
      <c r="L29" s="10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108"/>
      <c r="J30" s="120">
        <f>ROUND(J84, 2)</f>
        <v>0</v>
      </c>
      <c r="K30" s="34"/>
      <c r="L30" s="10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7"/>
      <c r="E31" s="117"/>
      <c r="F31" s="117"/>
      <c r="G31" s="117"/>
      <c r="H31" s="117"/>
      <c r="I31" s="118"/>
      <c r="J31" s="117"/>
      <c r="K31" s="117"/>
      <c r="L31" s="10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2" t="s">
        <v>38</v>
      </c>
      <c r="J32" s="121" t="s">
        <v>40</v>
      </c>
      <c r="K32" s="34"/>
      <c r="L32" s="10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23" t="s">
        <v>41</v>
      </c>
      <c r="E33" s="107" t="s">
        <v>42</v>
      </c>
      <c r="F33" s="124">
        <f>ROUND((SUM(BE84:BE148)),  2)</f>
        <v>0</v>
      </c>
      <c r="G33" s="34"/>
      <c r="H33" s="34"/>
      <c r="I33" s="125">
        <v>0.21</v>
      </c>
      <c r="J33" s="124">
        <f>ROUND(((SUM(BE84:BE148))*I33),  2)</f>
        <v>0</v>
      </c>
      <c r="K33" s="34"/>
      <c r="L33" s="10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07" t="s">
        <v>43</v>
      </c>
      <c r="F34" s="124">
        <f>ROUND((SUM(BF84:BF148)),  2)</f>
        <v>0</v>
      </c>
      <c r="G34" s="34"/>
      <c r="H34" s="34"/>
      <c r="I34" s="125">
        <v>0.15</v>
      </c>
      <c r="J34" s="124">
        <f>ROUND(((SUM(BF84:BF148))*I34),  2)</f>
        <v>0</v>
      </c>
      <c r="K34" s="34"/>
      <c r="L34" s="10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7" t="s">
        <v>44</v>
      </c>
      <c r="F35" s="124">
        <f>ROUND((SUM(BG84:BG148)),  2)</f>
        <v>0</v>
      </c>
      <c r="G35" s="34"/>
      <c r="H35" s="34"/>
      <c r="I35" s="125">
        <v>0.21</v>
      </c>
      <c r="J35" s="124">
        <f>0</f>
        <v>0</v>
      </c>
      <c r="K35" s="34"/>
      <c r="L35" s="10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7" t="s">
        <v>45</v>
      </c>
      <c r="F36" s="124">
        <f>ROUND((SUM(BH84:BH148)),  2)</f>
        <v>0</v>
      </c>
      <c r="G36" s="34"/>
      <c r="H36" s="34"/>
      <c r="I36" s="125">
        <v>0.15</v>
      </c>
      <c r="J36" s="124">
        <f>0</f>
        <v>0</v>
      </c>
      <c r="K36" s="34"/>
      <c r="L36" s="10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7" t="s">
        <v>46</v>
      </c>
      <c r="F37" s="124">
        <f>ROUND((SUM(BI84:BI148)),  2)</f>
        <v>0</v>
      </c>
      <c r="G37" s="34"/>
      <c r="H37" s="34"/>
      <c r="I37" s="125">
        <v>0</v>
      </c>
      <c r="J37" s="124">
        <f>0</f>
        <v>0</v>
      </c>
      <c r="K37" s="34"/>
      <c r="L37" s="10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108"/>
      <c r="J38" s="34"/>
      <c r="K38" s="34"/>
      <c r="L38" s="10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47</v>
      </c>
      <c r="E39" s="128"/>
      <c r="F39" s="128"/>
      <c r="G39" s="129" t="s">
        <v>48</v>
      </c>
      <c r="H39" s="130" t="s">
        <v>49</v>
      </c>
      <c r="I39" s="131"/>
      <c r="J39" s="132">
        <f>SUM(J30:J37)</f>
        <v>0</v>
      </c>
      <c r="K39" s="133"/>
      <c r="L39" s="10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34"/>
      <c r="C40" s="135"/>
      <c r="D40" s="135"/>
      <c r="E40" s="135"/>
      <c r="F40" s="135"/>
      <c r="G40" s="135"/>
      <c r="H40" s="135"/>
      <c r="I40" s="136"/>
      <c r="J40" s="135"/>
      <c r="K40" s="135"/>
      <c r="L40" s="10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37"/>
      <c r="C44" s="138"/>
      <c r="D44" s="138"/>
      <c r="E44" s="138"/>
      <c r="F44" s="138"/>
      <c r="G44" s="138"/>
      <c r="H44" s="138"/>
      <c r="I44" s="139"/>
      <c r="J44" s="138"/>
      <c r="K44" s="138"/>
      <c r="L44" s="10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88</v>
      </c>
      <c r="D45" s="36"/>
      <c r="E45" s="36"/>
      <c r="F45" s="36"/>
      <c r="G45" s="36"/>
      <c r="H45" s="36"/>
      <c r="I45" s="108"/>
      <c r="J45" s="36"/>
      <c r="K45" s="36"/>
      <c r="L45" s="10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108"/>
      <c r="J46" s="36"/>
      <c r="K46" s="36"/>
      <c r="L46" s="10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8"/>
      <c r="J47" s="36"/>
      <c r="K47" s="36"/>
      <c r="L47" s="10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23.25" customHeight="1">
      <c r="A48" s="34"/>
      <c r="B48" s="35"/>
      <c r="C48" s="36"/>
      <c r="D48" s="36"/>
      <c r="E48" s="299" t="str">
        <f>E7</f>
        <v>Montážní kanály v areálech DPO III - Areál trolejbusy Ostrava - Hala I a III - Rekonstrukce montážnívch kanálů</v>
      </c>
      <c r="F48" s="300"/>
      <c r="G48" s="300"/>
      <c r="H48" s="300"/>
      <c r="I48" s="108"/>
      <c r="J48" s="36"/>
      <c r="K48" s="36"/>
      <c r="L48" s="10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86</v>
      </c>
      <c r="D49" s="36"/>
      <c r="E49" s="36"/>
      <c r="F49" s="36"/>
      <c r="G49" s="36"/>
      <c r="H49" s="36"/>
      <c r="I49" s="108"/>
      <c r="J49" s="36"/>
      <c r="K49" s="36"/>
      <c r="L49" s="10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71" t="str">
        <f>E9</f>
        <v>02 - SO 20 Elektroinstalace</v>
      </c>
      <c r="F50" s="301"/>
      <c r="G50" s="301"/>
      <c r="H50" s="301"/>
      <c r="I50" s="108"/>
      <c r="J50" s="36"/>
      <c r="K50" s="36"/>
      <c r="L50" s="10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108"/>
      <c r="J51" s="36"/>
      <c r="K51" s="36"/>
      <c r="L51" s="10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111" t="s">
        <v>23</v>
      </c>
      <c r="J52" s="59" t="str">
        <f>IF(J12="","",J12)</f>
        <v>29. 5. 2020</v>
      </c>
      <c r="K52" s="36"/>
      <c r="L52" s="10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108"/>
      <c r="J53" s="36"/>
      <c r="K53" s="36"/>
      <c r="L53" s="10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15" customHeight="1">
      <c r="A54" s="34"/>
      <c r="B54" s="35"/>
      <c r="C54" s="29" t="s">
        <v>25</v>
      </c>
      <c r="D54" s="36"/>
      <c r="E54" s="36"/>
      <c r="F54" s="27" t="str">
        <f>E15</f>
        <v>Dopravní podnik Ostrava a.s.</v>
      </c>
      <c r="G54" s="36"/>
      <c r="H54" s="36"/>
      <c r="I54" s="111" t="s">
        <v>31</v>
      </c>
      <c r="J54" s="32" t="str">
        <f>E21</f>
        <v>Projekt HTL s.r.o.</v>
      </c>
      <c r="K54" s="36"/>
      <c r="L54" s="10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15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111" t="s">
        <v>34</v>
      </c>
      <c r="J55" s="32" t="str">
        <f>E24</f>
        <v>Projekt HTL s.r.o.</v>
      </c>
      <c r="K55" s="36"/>
      <c r="L55" s="10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8"/>
      <c r="J56" s="36"/>
      <c r="K56" s="36"/>
      <c r="L56" s="10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0" t="s">
        <v>89</v>
      </c>
      <c r="D57" s="141"/>
      <c r="E57" s="141"/>
      <c r="F57" s="141"/>
      <c r="G57" s="141"/>
      <c r="H57" s="141"/>
      <c r="I57" s="142"/>
      <c r="J57" s="143" t="s">
        <v>90</v>
      </c>
      <c r="K57" s="141"/>
      <c r="L57" s="10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8"/>
      <c r="J58" s="36"/>
      <c r="K58" s="36"/>
      <c r="L58" s="10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44" t="s">
        <v>69</v>
      </c>
      <c r="D59" s="36"/>
      <c r="E59" s="36"/>
      <c r="F59" s="36"/>
      <c r="G59" s="36"/>
      <c r="H59" s="36"/>
      <c r="I59" s="108"/>
      <c r="J59" s="77">
        <f>J84</f>
        <v>0</v>
      </c>
      <c r="K59" s="36"/>
      <c r="L59" s="10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91</v>
      </c>
    </row>
    <row r="60" spans="1:47" s="9" customFormat="1" ht="24.9" customHeight="1">
      <c r="B60" s="145"/>
      <c r="C60" s="146"/>
      <c r="D60" s="147" t="s">
        <v>100</v>
      </c>
      <c r="E60" s="148"/>
      <c r="F60" s="148"/>
      <c r="G60" s="148"/>
      <c r="H60" s="148"/>
      <c r="I60" s="149"/>
      <c r="J60" s="150">
        <f>J85</f>
        <v>0</v>
      </c>
      <c r="K60" s="146"/>
      <c r="L60" s="151"/>
    </row>
    <row r="61" spans="1:47" s="10" customFormat="1" ht="19.95" customHeight="1">
      <c r="B61" s="152"/>
      <c r="C61" s="153"/>
      <c r="D61" s="154" t="s">
        <v>665</v>
      </c>
      <c r="E61" s="155"/>
      <c r="F61" s="155"/>
      <c r="G61" s="155"/>
      <c r="H61" s="155"/>
      <c r="I61" s="156"/>
      <c r="J61" s="157">
        <f>J86</f>
        <v>0</v>
      </c>
      <c r="K61" s="153"/>
      <c r="L61" s="158"/>
    </row>
    <row r="62" spans="1:47" s="9" customFormat="1" ht="24.9" customHeight="1">
      <c r="B62" s="145"/>
      <c r="C62" s="146"/>
      <c r="D62" s="147" t="s">
        <v>666</v>
      </c>
      <c r="E62" s="148"/>
      <c r="F62" s="148"/>
      <c r="G62" s="148"/>
      <c r="H62" s="148"/>
      <c r="I62" s="149"/>
      <c r="J62" s="150">
        <f>J114</f>
        <v>0</v>
      </c>
      <c r="K62" s="146"/>
      <c r="L62" s="151"/>
    </row>
    <row r="63" spans="1:47" s="10" customFormat="1" ht="19.95" customHeight="1">
      <c r="B63" s="152"/>
      <c r="C63" s="153"/>
      <c r="D63" s="154" t="s">
        <v>667</v>
      </c>
      <c r="E63" s="155"/>
      <c r="F63" s="155"/>
      <c r="G63" s="155"/>
      <c r="H63" s="155"/>
      <c r="I63" s="156"/>
      <c r="J63" s="157">
        <f>J115</f>
        <v>0</v>
      </c>
      <c r="K63" s="153"/>
      <c r="L63" s="158"/>
    </row>
    <row r="64" spans="1:47" s="9" customFormat="1" ht="24.9" customHeight="1">
      <c r="B64" s="145"/>
      <c r="C64" s="146"/>
      <c r="D64" s="147" t="s">
        <v>668</v>
      </c>
      <c r="E64" s="148"/>
      <c r="F64" s="148"/>
      <c r="G64" s="148"/>
      <c r="H64" s="148"/>
      <c r="I64" s="149"/>
      <c r="J64" s="150">
        <f>J139</f>
        <v>0</v>
      </c>
      <c r="K64" s="146"/>
      <c r="L64" s="151"/>
    </row>
    <row r="65" spans="1:31" s="2" customFormat="1" ht="21.75" customHeight="1">
      <c r="A65" s="34"/>
      <c r="B65" s="35"/>
      <c r="C65" s="36"/>
      <c r="D65" s="36"/>
      <c r="E65" s="36"/>
      <c r="F65" s="36"/>
      <c r="G65" s="36"/>
      <c r="H65" s="36"/>
      <c r="I65" s="108"/>
      <c r="J65" s="36"/>
      <c r="K65" s="36"/>
      <c r="L65" s="10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" customHeight="1">
      <c r="A66" s="34"/>
      <c r="B66" s="47"/>
      <c r="C66" s="48"/>
      <c r="D66" s="48"/>
      <c r="E66" s="48"/>
      <c r="F66" s="48"/>
      <c r="G66" s="48"/>
      <c r="H66" s="48"/>
      <c r="I66" s="136"/>
      <c r="J66" s="48"/>
      <c r="K66" s="48"/>
      <c r="L66" s="109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pans="1:31" s="2" customFormat="1" ht="6.9" customHeight="1">
      <c r="A70" s="34"/>
      <c r="B70" s="49"/>
      <c r="C70" s="50"/>
      <c r="D70" s="50"/>
      <c r="E70" s="50"/>
      <c r="F70" s="50"/>
      <c r="G70" s="50"/>
      <c r="H70" s="50"/>
      <c r="I70" s="139"/>
      <c r="J70" s="50"/>
      <c r="K70" s="50"/>
      <c r="L70" s="10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" customHeight="1">
      <c r="A71" s="34"/>
      <c r="B71" s="35"/>
      <c r="C71" s="23" t="s">
        <v>109</v>
      </c>
      <c r="D71" s="36"/>
      <c r="E71" s="36"/>
      <c r="F71" s="36"/>
      <c r="G71" s="36"/>
      <c r="H71" s="36"/>
      <c r="I71" s="108"/>
      <c r="J71" s="36"/>
      <c r="K71" s="36"/>
      <c r="L71" s="10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" customHeight="1">
      <c r="A72" s="34"/>
      <c r="B72" s="35"/>
      <c r="C72" s="36"/>
      <c r="D72" s="36"/>
      <c r="E72" s="36"/>
      <c r="F72" s="36"/>
      <c r="G72" s="36"/>
      <c r="H72" s="36"/>
      <c r="I72" s="108"/>
      <c r="J72" s="36"/>
      <c r="K72" s="36"/>
      <c r="L72" s="10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16</v>
      </c>
      <c r="D73" s="36"/>
      <c r="E73" s="36"/>
      <c r="F73" s="36"/>
      <c r="G73" s="36"/>
      <c r="H73" s="36"/>
      <c r="I73" s="108"/>
      <c r="J73" s="36"/>
      <c r="K73" s="36"/>
      <c r="L73" s="10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3.25" customHeight="1">
      <c r="A74" s="34"/>
      <c r="B74" s="35"/>
      <c r="C74" s="36"/>
      <c r="D74" s="36"/>
      <c r="E74" s="299" t="str">
        <f>E7</f>
        <v>Montážní kanály v areálech DPO III - Areál trolejbusy Ostrava - Hala I a III - Rekonstrukce montážnívch kanálů</v>
      </c>
      <c r="F74" s="300"/>
      <c r="G74" s="300"/>
      <c r="H74" s="300"/>
      <c r="I74" s="108"/>
      <c r="J74" s="36"/>
      <c r="K74" s="36"/>
      <c r="L74" s="10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86</v>
      </c>
      <c r="D75" s="36"/>
      <c r="E75" s="36"/>
      <c r="F75" s="36"/>
      <c r="G75" s="36"/>
      <c r="H75" s="36"/>
      <c r="I75" s="108"/>
      <c r="J75" s="36"/>
      <c r="K75" s="36"/>
      <c r="L75" s="10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271" t="str">
        <f>E9</f>
        <v>02 - SO 20 Elektroinstalace</v>
      </c>
      <c r="F76" s="301"/>
      <c r="G76" s="301"/>
      <c r="H76" s="301"/>
      <c r="I76" s="108"/>
      <c r="J76" s="36"/>
      <c r="K76" s="36"/>
      <c r="L76" s="10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" customHeight="1">
      <c r="A77" s="34"/>
      <c r="B77" s="35"/>
      <c r="C77" s="36"/>
      <c r="D77" s="36"/>
      <c r="E77" s="36"/>
      <c r="F77" s="36"/>
      <c r="G77" s="36"/>
      <c r="H77" s="36"/>
      <c r="I77" s="108"/>
      <c r="J77" s="36"/>
      <c r="K77" s="36"/>
      <c r="L77" s="10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21</v>
      </c>
      <c r="D78" s="36"/>
      <c r="E78" s="36"/>
      <c r="F78" s="27" t="str">
        <f>F12</f>
        <v xml:space="preserve"> </v>
      </c>
      <c r="G78" s="36"/>
      <c r="H78" s="36"/>
      <c r="I78" s="111" t="s">
        <v>23</v>
      </c>
      <c r="J78" s="59" t="str">
        <f>IF(J12="","",J12)</f>
        <v>29. 5. 2020</v>
      </c>
      <c r="K78" s="36"/>
      <c r="L78" s="10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" customHeight="1">
      <c r="A79" s="34"/>
      <c r="B79" s="35"/>
      <c r="C79" s="36"/>
      <c r="D79" s="36"/>
      <c r="E79" s="36"/>
      <c r="F79" s="36"/>
      <c r="G79" s="36"/>
      <c r="H79" s="36"/>
      <c r="I79" s="108"/>
      <c r="J79" s="36"/>
      <c r="K79" s="36"/>
      <c r="L79" s="10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15" customHeight="1">
      <c r="A80" s="34"/>
      <c r="B80" s="35"/>
      <c r="C80" s="29" t="s">
        <v>25</v>
      </c>
      <c r="D80" s="36"/>
      <c r="E80" s="36"/>
      <c r="F80" s="27" t="str">
        <f>E15</f>
        <v>Dopravní podnik Ostrava a.s.</v>
      </c>
      <c r="G80" s="36"/>
      <c r="H80" s="36"/>
      <c r="I80" s="111" t="s">
        <v>31</v>
      </c>
      <c r="J80" s="32" t="str">
        <f>E21</f>
        <v>Projekt HTL s.r.o.</v>
      </c>
      <c r="K80" s="36"/>
      <c r="L80" s="10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5.15" customHeight="1">
      <c r="A81" s="34"/>
      <c r="B81" s="35"/>
      <c r="C81" s="29" t="s">
        <v>29</v>
      </c>
      <c r="D81" s="36"/>
      <c r="E81" s="36"/>
      <c r="F81" s="27" t="str">
        <f>IF(E18="","",E18)</f>
        <v>Vyplň údaj</v>
      </c>
      <c r="G81" s="36"/>
      <c r="H81" s="36"/>
      <c r="I81" s="111" t="s">
        <v>34</v>
      </c>
      <c r="J81" s="32" t="str">
        <f>E24</f>
        <v>Projekt HTL s.r.o.</v>
      </c>
      <c r="K81" s="36"/>
      <c r="L81" s="10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0.35" customHeight="1">
      <c r="A82" s="34"/>
      <c r="B82" s="35"/>
      <c r="C82" s="36"/>
      <c r="D82" s="36"/>
      <c r="E82" s="36"/>
      <c r="F82" s="36"/>
      <c r="G82" s="36"/>
      <c r="H82" s="36"/>
      <c r="I82" s="108"/>
      <c r="J82" s="36"/>
      <c r="K82" s="36"/>
      <c r="L82" s="10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11" customFormat="1" ht="29.25" customHeight="1">
      <c r="A83" s="159"/>
      <c r="B83" s="160"/>
      <c r="C83" s="161" t="s">
        <v>110</v>
      </c>
      <c r="D83" s="162" t="s">
        <v>56</v>
      </c>
      <c r="E83" s="162" t="s">
        <v>52</v>
      </c>
      <c r="F83" s="162" t="s">
        <v>53</v>
      </c>
      <c r="G83" s="162" t="s">
        <v>111</v>
      </c>
      <c r="H83" s="162" t="s">
        <v>112</v>
      </c>
      <c r="I83" s="163" t="s">
        <v>113</v>
      </c>
      <c r="J83" s="162" t="s">
        <v>90</v>
      </c>
      <c r="K83" s="164" t="s">
        <v>114</v>
      </c>
      <c r="L83" s="165"/>
      <c r="M83" s="68" t="s">
        <v>19</v>
      </c>
      <c r="N83" s="69" t="s">
        <v>41</v>
      </c>
      <c r="O83" s="69" t="s">
        <v>115</v>
      </c>
      <c r="P83" s="69" t="s">
        <v>116</v>
      </c>
      <c r="Q83" s="69" t="s">
        <v>117</v>
      </c>
      <c r="R83" s="69" t="s">
        <v>118</v>
      </c>
      <c r="S83" s="69" t="s">
        <v>119</v>
      </c>
      <c r="T83" s="70" t="s">
        <v>120</v>
      </c>
      <c r="U83" s="159"/>
      <c r="V83" s="159"/>
      <c r="W83" s="159"/>
      <c r="X83" s="159"/>
      <c r="Y83" s="159"/>
      <c r="Z83" s="159"/>
      <c r="AA83" s="159"/>
      <c r="AB83" s="159"/>
      <c r="AC83" s="159"/>
      <c r="AD83" s="159"/>
      <c r="AE83" s="159"/>
    </row>
    <row r="84" spans="1:65" s="2" customFormat="1" ht="22.8" customHeight="1">
      <c r="A84" s="34"/>
      <c r="B84" s="35"/>
      <c r="C84" s="75" t="s">
        <v>121</v>
      </c>
      <c r="D84" s="36"/>
      <c r="E84" s="36"/>
      <c r="F84" s="36"/>
      <c r="G84" s="36"/>
      <c r="H84" s="36"/>
      <c r="I84" s="108"/>
      <c r="J84" s="166">
        <f>BK84</f>
        <v>0</v>
      </c>
      <c r="K84" s="36"/>
      <c r="L84" s="39"/>
      <c r="M84" s="71"/>
      <c r="N84" s="167"/>
      <c r="O84" s="72"/>
      <c r="P84" s="168">
        <f>P85+P114+P139</f>
        <v>0</v>
      </c>
      <c r="Q84" s="72"/>
      <c r="R84" s="168">
        <f>R85+R114+R139</f>
        <v>0.79294999999999993</v>
      </c>
      <c r="S84" s="72"/>
      <c r="T84" s="169">
        <f>T85+T114+T139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70</v>
      </c>
      <c r="AU84" s="17" t="s">
        <v>91</v>
      </c>
      <c r="BK84" s="170">
        <f>BK85+BK114+BK139</f>
        <v>0</v>
      </c>
    </row>
    <row r="85" spans="1:65" s="12" customFormat="1" ht="25.95" customHeight="1">
      <c r="B85" s="171"/>
      <c r="C85" s="172"/>
      <c r="D85" s="173" t="s">
        <v>70</v>
      </c>
      <c r="E85" s="174" t="s">
        <v>455</v>
      </c>
      <c r="F85" s="174" t="s">
        <v>456</v>
      </c>
      <c r="G85" s="172"/>
      <c r="H85" s="172"/>
      <c r="I85" s="175"/>
      <c r="J85" s="176">
        <f>BK85</f>
        <v>0</v>
      </c>
      <c r="K85" s="172"/>
      <c r="L85" s="177"/>
      <c r="M85" s="178"/>
      <c r="N85" s="179"/>
      <c r="O85" s="179"/>
      <c r="P85" s="180">
        <f>P86</f>
        <v>0</v>
      </c>
      <c r="Q85" s="179"/>
      <c r="R85" s="180">
        <f>R86</f>
        <v>0.79294999999999993</v>
      </c>
      <c r="S85" s="179"/>
      <c r="T85" s="181">
        <f>T86</f>
        <v>0</v>
      </c>
      <c r="AR85" s="182" t="s">
        <v>81</v>
      </c>
      <c r="AT85" s="183" t="s">
        <v>70</v>
      </c>
      <c r="AU85" s="183" t="s">
        <v>71</v>
      </c>
      <c r="AY85" s="182" t="s">
        <v>124</v>
      </c>
      <c r="BK85" s="184">
        <f>BK86</f>
        <v>0</v>
      </c>
    </row>
    <row r="86" spans="1:65" s="12" customFormat="1" ht="22.8" customHeight="1">
      <c r="B86" s="171"/>
      <c r="C86" s="172"/>
      <c r="D86" s="173" t="s">
        <v>70</v>
      </c>
      <c r="E86" s="185" t="s">
        <v>669</v>
      </c>
      <c r="F86" s="185" t="s">
        <v>670</v>
      </c>
      <c r="G86" s="172"/>
      <c r="H86" s="172"/>
      <c r="I86" s="175"/>
      <c r="J86" s="186">
        <f>BK86</f>
        <v>0</v>
      </c>
      <c r="K86" s="172"/>
      <c r="L86" s="177"/>
      <c r="M86" s="178"/>
      <c r="N86" s="179"/>
      <c r="O86" s="179"/>
      <c r="P86" s="180">
        <f>SUM(P87:P113)</f>
        <v>0</v>
      </c>
      <c r="Q86" s="179"/>
      <c r="R86" s="180">
        <f>SUM(R87:R113)</f>
        <v>0.79294999999999993</v>
      </c>
      <c r="S86" s="179"/>
      <c r="T86" s="181">
        <f>SUM(T87:T113)</f>
        <v>0</v>
      </c>
      <c r="AR86" s="182" t="s">
        <v>81</v>
      </c>
      <c r="AT86" s="183" t="s">
        <v>70</v>
      </c>
      <c r="AU86" s="183" t="s">
        <v>79</v>
      </c>
      <c r="AY86" s="182" t="s">
        <v>124</v>
      </c>
      <c r="BK86" s="184">
        <f>SUM(BK87:BK113)</f>
        <v>0</v>
      </c>
    </row>
    <row r="87" spans="1:65" s="2" customFormat="1" ht="16.5" customHeight="1">
      <c r="A87" s="34"/>
      <c r="B87" s="35"/>
      <c r="C87" s="233" t="s">
        <v>79</v>
      </c>
      <c r="D87" s="233" t="s">
        <v>165</v>
      </c>
      <c r="E87" s="234" t="s">
        <v>671</v>
      </c>
      <c r="F87" s="235" t="s">
        <v>672</v>
      </c>
      <c r="G87" s="236" t="s">
        <v>19</v>
      </c>
      <c r="H87" s="237">
        <v>1</v>
      </c>
      <c r="I87" s="238"/>
      <c r="J87" s="239">
        <f t="shared" ref="J87:J113" si="0">ROUND(I87*H87,2)</f>
        <v>0</v>
      </c>
      <c r="K87" s="235" t="s">
        <v>19</v>
      </c>
      <c r="L87" s="240"/>
      <c r="M87" s="241" t="s">
        <v>19</v>
      </c>
      <c r="N87" s="242" t="s">
        <v>42</v>
      </c>
      <c r="O87" s="64"/>
      <c r="P87" s="196">
        <f t="shared" ref="P87:P113" si="1">O87*H87</f>
        <v>0</v>
      </c>
      <c r="Q87" s="196">
        <v>0</v>
      </c>
      <c r="R87" s="196">
        <f t="shared" ref="R87:R113" si="2">Q87*H87</f>
        <v>0</v>
      </c>
      <c r="S87" s="196">
        <v>0</v>
      </c>
      <c r="T87" s="197">
        <f t="shared" ref="T87:T113" si="3"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98" t="s">
        <v>228</v>
      </c>
      <c r="AT87" s="198" t="s">
        <v>165</v>
      </c>
      <c r="AU87" s="198" t="s">
        <v>81</v>
      </c>
      <c r="AY87" s="17" t="s">
        <v>124</v>
      </c>
      <c r="BE87" s="199">
        <f t="shared" ref="BE87:BE113" si="4">IF(N87="základní",J87,0)</f>
        <v>0</v>
      </c>
      <c r="BF87" s="199">
        <f t="shared" ref="BF87:BF113" si="5">IF(N87="snížená",J87,0)</f>
        <v>0</v>
      </c>
      <c r="BG87" s="199">
        <f t="shared" ref="BG87:BG113" si="6">IF(N87="zákl. přenesená",J87,0)</f>
        <v>0</v>
      </c>
      <c r="BH87" s="199">
        <f t="shared" ref="BH87:BH113" si="7">IF(N87="sníž. přenesená",J87,0)</f>
        <v>0</v>
      </c>
      <c r="BI87" s="199">
        <f t="shared" ref="BI87:BI113" si="8">IF(N87="nulová",J87,0)</f>
        <v>0</v>
      </c>
      <c r="BJ87" s="17" t="s">
        <v>79</v>
      </c>
      <c r="BK87" s="199">
        <f t="shared" ref="BK87:BK113" si="9">ROUND(I87*H87,2)</f>
        <v>0</v>
      </c>
      <c r="BL87" s="17" t="s">
        <v>173</v>
      </c>
      <c r="BM87" s="198" t="s">
        <v>673</v>
      </c>
    </row>
    <row r="88" spans="1:65" s="2" customFormat="1" ht="16.5" customHeight="1">
      <c r="A88" s="34"/>
      <c r="B88" s="35"/>
      <c r="C88" s="233" t="s">
        <v>14</v>
      </c>
      <c r="D88" s="233" t="s">
        <v>165</v>
      </c>
      <c r="E88" s="234" t="s">
        <v>674</v>
      </c>
      <c r="F88" s="235" t="s">
        <v>675</v>
      </c>
      <c r="G88" s="236" t="s">
        <v>307</v>
      </c>
      <c r="H88" s="237">
        <v>1</v>
      </c>
      <c r="I88" s="238"/>
      <c r="J88" s="239">
        <f t="shared" si="0"/>
        <v>0</v>
      </c>
      <c r="K88" s="235" t="s">
        <v>19</v>
      </c>
      <c r="L88" s="240"/>
      <c r="M88" s="241" t="s">
        <v>19</v>
      </c>
      <c r="N88" s="242" t="s">
        <v>42</v>
      </c>
      <c r="O88" s="64"/>
      <c r="P88" s="196">
        <f t="shared" si="1"/>
        <v>0</v>
      </c>
      <c r="Q88" s="196">
        <v>0</v>
      </c>
      <c r="R88" s="196">
        <f t="shared" si="2"/>
        <v>0</v>
      </c>
      <c r="S88" s="196">
        <v>0</v>
      </c>
      <c r="T88" s="197">
        <f t="shared" si="3"/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98" t="s">
        <v>228</v>
      </c>
      <c r="AT88" s="198" t="s">
        <v>165</v>
      </c>
      <c r="AU88" s="198" t="s">
        <v>81</v>
      </c>
      <c r="AY88" s="17" t="s">
        <v>124</v>
      </c>
      <c r="BE88" s="199">
        <f t="shared" si="4"/>
        <v>0</v>
      </c>
      <c r="BF88" s="199">
        <f t="shared" si="5"/>
        <v>0</v>
      </c>
      <c r="BG88" s="199">
        <f t="shared" si="6"/>
        <v>0</v>
      </c>
      <c r="BH88" s="199">
        <f t="shared" si="7"/>
        <v>0</v>
      </c>
      <c r="BI88" s="199">
        <f t="shared" si="8"/>
        <v>0</v>
      </c>
      <c r="BJ88" s="17" t="s">
        <v>79</v>
      </c>
      <c r="BK88" s="199">
        <f t="shared" si="9"/>
        <v>0</v>
      </c>
      <c r="BL88" s="17" t="s">
        <v>173</v>
      </c>
      <c r="BM88" s="198" t="s">
        <v>676</v>
      </c>
    </row>
    <row r="89" spans="1:65" s="2" customFormat="1" ht="16.5" customHeight="1">
      <c r="A89" s="34"/>
      <c r="B89" s="35"/>
      <c r="C89" s="233" t="s">
        <v>182</v>
      </c>
      <c r="D89" s="233" t="s">
        <v>165</v>
      </c>
      <c r="E89" s="234" t="s">
        <v>677</v>
      </c>
      <c r="F89" s="235" t="s">
        <v>678</v>
      </c>
      <c r="G89" s="236" t="s">
        <v>307</v>
      </c>
      <c r="H89" s="237">
        <v>1</v>
      </c>
      <c r="I89" s="238"/>
      <c r="J89" s="239">
        <f t="shared" si="0"/>
        <v>0</v>
      </c>
      <c r="K89" s="235" t="s">
        <v>19</v>
      </c>
      <c r="L89" s="240"/>
      <c r="M89" s="241" t="s">
        <v>19</v>
      </c>
      <c r="N89" s="242" t="s">
        <v>42</v>
      </c>
      <c r="O89" s="64"/>
      <c r="P89" s="196">
        <f t="shared" si="1"/>
        <v>0</v>
      </c>
      <c r="Q89" s="196">
        <v>0</v>
      </c>
      <c r="R89" s="196">
        <f t="shared" si="2"/>
        <v>0</v>
      </c>
      <c r="S89" s="196">
        <v>0</v>
      </c>
      <c r="T89" s="197">
        <f t="shared" si="3"/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98" t="s">
        <v>228</v>
      </c>
      <c r="AT89" s="198" t="s">
        <v>165</v>
      </c>
      <c r="AU89" s="198" t="s">
        <v>81</v>
      </c>
      <c r="AY89" s="17" t="s">
        <v>124</v>
      </c>
      <c r="BE89" s="199">
        <f t="shared" si="4"/>
        <v>0</v>
      </c>
      <c r="BF89" s="199">
        <f t="shared" si="5"/>
        <v>0</v>
      </c>
      <c r="BG89" s="199">
        <f t="shared" si="6"/>
        <v>0</v>
      </c>
      <c r="BH89" s="199">
        <f t="shared" si="7"/>
        <v>0</v>
      </c>
      <c r="BI89" s="199">
        <f t="shared" si="8"/>
        <v>0</v>
      </c>
      <c r="BJ89" s="17" t="s">
        <v>79</v>
      </c>
      <c r="BK89" s="199">
        <f t="shared" si="9"/>
        <v>0</v>
      </c>
      <c r="BL89" s="17" t="s">
        <v>173</v>
      </c>
      <c r="BM89" s="198" t="s">
        <v>679</v>
      </c>
    </row>
    <row r="90" spans="1:65" s="2" customFormat="1" ht="16.5" customHeight="1">
      <c r="A90" s="34"/>
      <c r="B90" s="35"/>
      <c r="C90" s="233" t="s">
        <v>240</v>
      </c>
      <c r="D90" s="233" t="s">
        <v>165</v>
      </c>
      <c r="E90" s="234" t="s">
        <v>680</v>
      </c>
      <c r="F90" s="235" t="s">
        <v>681</v>
      </c>
      <c r="G90" s="236" t="s">
        <v>307</v>
      </c>
      <c r="H90" s="237">
        <v>1</v>
      </c>
      <c r="I90" s="238"/>
      <c r="J90" s="239">
        <f t="shared" si="0"/>
        <v>0</v>
      </c>
      <c r="K90" s="235" t="s">
        <v>19</v>
      </c>
      <c r="L90" s="240"/>
      <c r="M90" s="241" t="s">
        <v>19</v>
      </c>
      <c r="N90" s="242" t="s">
        <v>42</v>
      </c>
      <c r="O90" s="64"/>
      <c r="P90" s="196">
        <f t="shared" si="1"/>
        <v>0</v>
      </c>
      <c r="Q90" s="196">
        <v>0</v>
      </c>
      <c r="R90" s="196">
        <f t="shared" si="2"/>
        <v>0</v>
      </c>
      <c r="S90" s="196">
        <v>0</v>
      </c>
      <c r="T90" s="197">
        <f t="shared" si="3"/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98" t="s">
        <v>228</v>
      </c>
      <c r="AT90" s="198" t="s">
        <v>165</v>
      </c>
      <c r="AU90" s="198" t="s">
        <v>81</v>
      </c>
      <c r="AY90" s="17" t="s">
        <v>124</v>
      </c>
      <c r="BE90" s="199">
        <f t="shared" si="4"/>
        <v>0</v>
      </c>
      <c r="BF90" s="199">
        <f t="shared" si="5"/>
        <v>0</v>
      </c>
      <c r="BG90" s="199">
        <f t="shared" si="6"/>
        <v>0</v>
      </c>
      <c r="BH90" s="199">
        <f t="shared" si="7"/>
        <v>0</v>
      </c>
      <c r="BI90" s="199">
        <f t="shared" si="8"/>
        <v>0</v>
      </c>
      <c r="BJ90" s="17" t="s">
        <v>79</v>
      </c>
      <c r="BK90" s="199">
        <f t="shared" si="9"/>
        <v>0</v>
      </c>
      <c r="BL90" s="17" t="s">
        <v>173</v>
      </c>
      <c r="BM90" s="198" t="s">
        <v>682</v>
      </c>
    </row>
    <row r="91" spans="1:65" s="2" customFormat="1" ht="16.5" customHeight="1">
      <c r="A91" s="34"/>
      <c r="B91" s="35"/>
      <c r="C91" s="233" t="s">
        <v>187</v>
      </c>
      <c r="D91" s="233" t="s">
        <v>165</v>
      </c>
      <c r="E91" s="234" t="s">
        <v>683</v>
      </c>
      <c r="F91" s="235" t="s">
        <v>684</v>
      </c>
      <c r="G91" s="236" t="s">
        <v>307</v>
      </c>
      <c r="H91" s="237">
        <v>1</v>
      </c>
      <c r="I91" s="238"/>
      <c r="J91" s="239">
        <f t="shared" si="0"/>
        <v>0</v>
      </c>
      <c r="K91" s="235" t="s">
        <v>19</v>
      </c>
      <c r="L91" s="240"/>
      <c r="M91" s="241" t="s">
        <v>19</v>
      </c>
      <c r="N91" s="242" t="s">
        <v>42</v>
      </c>
      <c r="O91" s="64"/>
      <c r="P91" s="196">
        <f t="shared" si="1"/>
        <v>0</v>
      </c>
      <c r="Q91" s="196">
        <v>0</v>
      </c>
      <c r="R91" s="196">
        <f t="shared" si="2"/>
        <v>0</v>
      </c>
      <c r="S91" s="196">
        <v>0</v>
      </c>
      <c r="T91" s="197">
        <f t="shared" si="3"/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98" t="s">
        <v>228</v>
      </c>
      <c r="AT91" s="198" t="s">
        <v>165</v>
      </c>
      <c r="AU91" s="198" t="s">
        <v>81</v>
      </c>
      <c r="AY91" s="17" t="s">
        <v>124</v>
      </c>
      <c r="BE91" s="199">
        <f t="shared" si="4"/>
        <v>0</v>
      </c>
      <c r="BF91" s="199">
        <f t="shared" si="5"/>
        <v>0</v>
      </c>
      <c r="BG91" s="199">
        <f t="shared" si="6"/>
        <v>0</v>
      </c>
      <c r="BH91" s="199">
        <f t="shared" si="7"/>
        <v>0</v>
      </c>
      <c r="BI91" s="199">
        <f t="shared" si="8"/>
        <v>0</v>
      </c>
      <c r="BJ91" s="17" t="s">
        <v>79</v>
      </c>
      <c r="BK91" s="199">
        <f t="shared" si="9"/>
        <v>0</v>
      </c>
      <c r="BL91" s="17" t="s">
        <v>173</v>
      </c>
      <c r="BM91" s="198" t="s">
        <v>685</v>
      </c>
    </row>
    <row r="92" spans="1:65" s="2" customFormat="1" ht="16.5" customHeight="1">
      <c r="A92" s="34"/>
      <c r="B92" s="35"/>
      <c r="C92" s="233" t="s">
        <v>7</v>
      </c>
      <c r="D92" s="233" t="s">
        <v>165</v>
      </c>
      <c r="E92" s="234" t="s">
        <v>686</v>
      </c>
      <c r="F92" s="235" t="s">
        <v>687</v>
      </c>
      <c r="G92" s="236" t="s">
        <v>307</v>
      </c>
      <c r="H92" s="237">
        <v>4</v>
      </c>
      <c r="I92" s="238"/>
      <c r="J92" s="239">
        <f t="shared" si="0"/>
        <v>0</v>
      </c>
      <c r="K92" s="235" t="s">
        <v>19</v>
      </c>
      <c r="L92" s="240"/>
      <c r="M92" s="241" t="s">
        <v>19</v>
      </c>
      <c r="N92" s="242" t="s">
        <v>42</v>
      </c>
      <c r="O92" s="64"/>
      <c r="P92" s="196">
        <f t="shared" si="1"/>
        <v>0</v>
      </c>
      <c r="Q92" s="196">
        <v>0</v>
      </c>
      <c r="R92" s="196">
        <f t="shared" si="2"/>
        <v>0</v>
      </c>
      <c r="S92" s="196">
        <v>0</v>
      </c>
      <c r="T92" s="197">
        <f t="shared" si="3"/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98" t="s">
        <v>228</v>
      </c>
      <c r="AT92" s="198" t="s">
        <v>165</v>
      </c>
      <c r="AU92" s="198" t="s">
        <v>81</v>
      </c>
      <c r="AY92" s="17" t="s">
        <v>124</v>
      </c>
      <c r="BE92" s="199">
        <f t="shared" si="4"/>
        <v>0</v>
      </c>
      <c r="BF92" s="199">
        <f t="shared" si="5"/>
        <v>0</v>
      </c>
      <c r="BG92" s="199">
        <f t="shared" si="6"/>
        <v>0</v>
      </c>
      <c r="BH92" s="199">
        <f t="shared" si="7"/>
        <v>0</v>
      </c>
      <c r="BI92" s="199">
        <f t="shared" si="8"/>
        <v>0</v>
      </c>
      <c r="BJ92" s="17" t="s">
        <v>79</v>
      </c>
      <c r="BK92" s="199">
        <f t="shared" si="9"/>
        <v>0</v>
      </c>
      <c r="BL92" s="17" t="s">
        <v>173</v>
      </c>
      <c r="BM92" s="198" t="s">
        <v>688</v>
      </c>
    </row>
    <row r="93" spans="1:65" s="2" customFormat="1" ht="16.5" customHeight="1">
      <c r="A93" s="34"/>
      <c r="B93" s="35"/>
      <c r="C93" s="233" t="s">
        <v>81</v>
      </c>
      <c r="D93" s="233" t="s">
        <v>165</v>
      </c>
      <c r="E93" s="234" t="s">
        <v>689</v>
      </c>
      <c r="F93" s="235" t="s">
        <v>690</v>
      </c>
      <c r="G93" s="236" t="s">
        <v>286</v>
      </c>
      <c r="H93" s="237">
        <v>265</v>
      </c>
      <c r="I93" s="238"/>
      <c r="J93" s="239">
        <f t="shared" si="0"/>
        <v>0</v>
      </c>
      <c r="K93" s="235" t="s">
        <v>691</v>
      </c>
      <c r="L93" s="240"/>
      <c r="M93" s="241" t="s">
        <v>19</v>
      </c>
      <c r="N93" s="242" t="s">
        <v>42</v>
      </c>
      <c r="O93" s="64"/>
      <c r="P93" s="196">
        <f t="shared" si="1"/>
        <v>0</v>
      </c>
      <c r="Q93" s="196">
        <v>1.2E-4</v>
      </c>
      <c r="R93" s="196">
        <f t="shared" si="2"/>
        <v>3.1800000000000002E-2</v>
      </c>
      <c r="S93" s="196">
        <v>0</v>
      </c>
      <c r="T93" s="197">
        <f t="shared" si="3"/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98" t="s">
        <v>228</v>
      </c>
      <c r="AT93" s="198" t="s">
        <v>165</v>
      </c>
      <c r="AU93" s="198" t="s">
        <v>81</v>
      </c>
      <c r="AY93" s="17" t="s">
        <v>124</v>
      </c>
      <c r="BE93" s="199">
        <f t="shared" si="4"/>
        <v>0</v>
      </c>
      <c r="BF93" s="199">
        <f t="shared" si="5"/>
        <v>0</v>
      </c>
      <c r="BG93" s="199">
        <f t="shared" si="6"/>
        <v>0</v>
      </c>
      <c r="BH93" s="199">
        <f t="shared" si="7"/>
        <v>0</v>
      </c>
      <c r="BI93" s="199">
        <f t="shared" si="8"/>
        <v>0</v>
      </c>
      <c r="BJ93" s="17" t="s">
        <v>79</v>
      </c>
      <c r="BK93" s="199">
        <f t="shared" si="9"/>
        <v>0</v>
      </c>
      <c r="BL93" s="17" t="s">
        <v>173</v>
      </c>
      <c r="BM93" s="198" t="s">
        <v>692</v>
      </c>
    </row>
    <row r="94" spans="1:65" s="2" customFormat="1" ht="16.5" customHeight="1">
      <c r="A94" s="34"/>
      <c r="B94" s="35"/>
      <c r="C94" s="233" t="s">
        <v>143</v>
      </c>
      <c r="D94" s="233" t="s">
        <v>165</v>
      </c>
      <c r="E94" s="234" t="s">
        <v>693</v>
      </c>
      <c r="F94" s="235" t="s">
        <v>694</v>
      </c>
      <c r="G94" s="236" t="s">
        <v>286</v>
      </c>
      <c r="H94" s="237">
        <v>225</v>
      </c>
      <c r="I94" s="238"/>
      <c r="J94" s="239">
        <f t="shared" si="0"/>
        <v>0</v>
      </c>
      <c r="K94" s="235" t="s">
        <v>691</v>
      </c>
      <c r="L94" s="240"/>
      <c r="M94" s="241" t="s">
        <v>19</v>
      </c>
      <c r="N94" s="242" t="s">
        <v>42</v>
      </c>
      <c r="O94" s="64"/>
      <c r="P94" s="196">
        <f t="shared" si="1"/>
        <v>0</v>
      </c>
      <c r="Q94" s="196">
        <v>1.7000000000000001E-4</v>
      </c>
      <c r="R94" s="196">
        <f t="shared" si="2"/>
        <v>3.8250000000000006E-2</v>
      </c>
      <c r="S94" s="196">
        <v>0</v>
      </c>
      <c r="T94" s="197">
        <f t="shared" si="3"/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98" t="s">
        <v>228</v>
      </c>
      <c r="AT94" s="198" t="s">
        <v>165</v>
      </c>
      <c r="AU94" s="198" t="s">
        <v>81</v>
      </c>
      <c r="AY94" s="17" t="s">
        <v>124</v>
      </c>
      <c r="BE94" s="199">
        <f t="shared" si="4"/>
        <v>0</v>
      </c>
      <c r="BF94" s="199">
        <f t="shared" si="5"/>
        <v>0</v>
      </c>
      <c r="BG94" s="199">
        <f t="shared" si="6"/>
        <v>0</v>
      </c>
      <c r="BH94" s="199">
        <f t="shared" si="7"/>
        <v>0</v>
      </c>
      <c r="BI94" s="199">
        <f t="shared" si="8"/>
        <v>0</v>
      </c>
      <c r="BJ94" s="17" t="s">
        <v>79</v>
      </c>
      <c r="BK94" s="199">
        <f t="shared" si="9"/>
        <v>0</v>
      </c>
      <c r="BL94" s="17" t="s">
        <v>173</v>
      </c>
      <c r="BM94" s="198" t="s">
        <v>695</v>
      </c>
    </row>
    <row r="95" spans="1:65" s="2" customFormat="1" ht="16.5" customHeight="1">
      <c r="A95" s="34"/>
      <c r="B95" s="35"/>
      <c r="C95" s="233" t="s">
        <v>130</v>
      </c>
      <c r="D95" s="233" t="s">
        <v>165</v>
      </c>
      <c r="E95" s="234" t="s">
        <v>696</v>
      </c>
      <c r="F95" s="235" t="s">
        <v>697</v>
      </c>
      <c r="G95" s="236" t="s">
        <v>286</v>
      </c>
      <c r="H95" s="237">
        <v>80</v>
      </c>
      <c r="I95" s="238"/>
      <c r="J95" s="239">
        <f t="shared" si="0"/>
        <v>0</v>
      </c>
      <c r="K95" s="235" t="s">
        <v>691</v>
      </c>
      <c r="L95" s="240"/>
      <c r="M95" s="241" t="s">
        <v>19</v>
      </c>
      <c r="N95" s="242" t="s">
        <v>42</v>
      </c>
      <c r="O95" s="64"/>
      <c r="P95" s="196">
        <f t="shared" si="1"/>
        <v>0</v>
      </c>
      <c r="Q95" s="196">
        <v>1.6000000000000001E-4</v>
      </c>
      <c r="R95" s="196">
        <f t="shared" si="2"/>
        <v>1.2800000000000001E-2</v>
      </c>
      <c r="S95" s="196">
        <v>0</v>
      </c>
      <c r="T95" s="197">
        <f t="shared" si="3"/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98" t="s">
        <v>228</v>
      </c>
      <c r="AT95" s="198" t="s">
        <v>165</v>
      </c>
      <c r="AU95" s="198" t="s">
        <v>81</v>
      </c>
      <c r="AY95" s="17" t="s">
        <v>124</v>
      </c>
      <c r="BE95" s="199">
        <f t="shared" si="4"/>
        <v>0</v>
      </c>
      <c r="BF95" s="199">
        <f t="shared" si="5"/>
        <v>0</v>
      </c>
      <c r="BG95" s="199">
        <f t="shared" si="6"/>
        <v>0</v>
      </c>
      <c r="BH95" s="199">
        <f t="shared" si="7"/>
        <v>0</v>
      </c>
      <c r="BI95" s="199">
        <f t="shared" si="8"/>
        <v>0</v>
      </c>
      <c r="BJ95" s="17" t="s">
        <v>79</v>
      </c>
      <c r="BK95" s="199">
        <f t="shared" si="9"/>
        <v>0</v>
      </c>
      <c r="BL95" s="17" t="s">
        <v>173</v>
      </c>
      <c r="BM95" s="198" t="s">
        <v>698</v>
      </c>
    </row>
    <row r="96" spans="1:65" s="2" customFormat="1" ht="16.5" customHeight="1">
      <c r="A96" s="34"/>
      <c r="B96" s="35"/>
      <c r="C96" s="233" t="s">
        <v>153</v>
      </c>
      <c r="D96" s="233" t="s">
        <v>165</v>
      </c>
      <c r="E96" s="234" t="s">
        <v>699</v>
      </c>
      <c r="F96" s="235" t="s">
        <v>700</v>
      </c>
      <c r="G96" s="236" t="s">
        <v>286</v>
      </c>
      <c r="H96" s="237">
        <v>120</v>
      </c>
      <c r="I96" s="238"/>
      <c r="J96" s="239">
        <f t="shared" si="0"/>
        <v>0</v>
      </c>
      <c r="K96" s="235" t="s">
        <v>691</v>
      </c>
      <c r="L96" s="240"/>
      <c r="M96" s="241" t="s">
        <v>19</v>
      </c>
      <c r="N96" s="242" t="s">
        <v>42</v>
      </c>
      <c r="O96" s="64"/>
      <c r="P96" s="196">
        <f t="shared" si="1"/>
        <v>0</v>
      </c>
      <c r="Q96" s="196">
        <v>2.5000000000000001E-4</v>
      </c>
      <c r="R96" s="196">
        <f t="shared" si="2"/>
        <v>0.03</v>
      </c>
      <c r="S96" s="196">
        <v>0</v>
      </c>
      <c r="T96" s="197">
        <f t="shared" si="3"/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98" t="s">
        <v>228</v>
      </c>
      <c r="AT96" s="198" t="s">
        <v>165</v>
      </c>
      <c r="AU96" s="198" t="s">
        <v>81</v>
      </c>
      <c r="AY96" s="17" t="s">
        <v>124</v>
      </c>
      <c r="BE96" s="199">
        <f t="shared" si="4"/>
        <v>0</v>
      </c>
      <c r="BF96" s="199">
        <f t="shared" si="5"/>
        <v>0</v>
      </c>
      <c r="BG96" s="199">
        <f t="shared" si="6"/>
        <v>0</v>
      </c>
      <c r="BH96" s="199">
        <f t="shared" si="7"/>
        <v>0</v>
      </c>
      <c r="BI96" s="199">
        <f t="shared" si="8"/>
        <v>0</v>
      </c>
      <c r="BJ96" s="17" t="s">
        <v>79</v>
      </c>
      <c r="BK96" s="199">
        <f t="shared" si="9"/>
        <v>0</v>
      </c>
      <c r="BL96" s="17" t="s">
        <v>173</v>
      </c>
      <c r="BM96" s="198" t="s">
        <v>701</v>
      </c>
    </row>
    <row r="97" spans="1:65" s="2" customFormat="1" ht="16.5" customHeight="1">
      <c r="A97" s="34"/>
      <c r="B97" s="35"/>
      <c r="C97" s="233" t="s">
        <v>192</v>
      </c>
      <c r="D97" s="233" t="s">
        <v>165</v>
      </c>
      <c r="E97" s="234" t="s">
        <v>702</v>
      </c>
      <c r="F97" s="235" t="s">
        <v>703</v>
      </c>
      <c r="G97" s="236" t="s">
        <v>286</v>
      </c>
      <c r="H97" s="237">
        <v>45</v>
      </c>
      <c r="I97" s="238"/>
      <c r="J97" s="239">
        <f t="shared" si="0"/>
        <v>0</v>
      </c>
      <c r="K97" s="235" t="s">
        <v>691</v>
      </c>
      <c r="L97" s="240"/>
      <c r="M97" s="241" t="s">
        <v>19</v>
      </c>
      <c r="N97" s="242" t="s">
        <v>42</v>
      </c>
      <c r="O97" s="64"/>
      <c r="P97" s="196">
        <f t="shared" si="1"/>
        <v>0</v>
      </c>
      <c r="Q97" s="196">
        <v>5.2999999999999998E-4</v>
      </c>
      <c r="R97" s="196">
        <f t="shared" si="2"/>
        <v>2.385E-2</v>
      </c>
      <c r="S97" s="196">
        <v>0</v>
      </c>
      <c r="T97" s="197">
        <f t="shared" si="3"/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98" t="s">
        <v>228</v>
      </c>
      <c r="AT97" s="198" t="s">
        <v>165</v>
      </c>
      <c r="AU97" s="198" t="s">
        <v>81</v>
      </c>
      <c r="AY97" s="17" t="s">
        <v>124</v>
      </c>
      <c r="BE97" s="199">
        <f t="shared" si="4"/>
        <v>0</v>
      </c>
      <c r="BF97" s="199">
        <f t="shared" si="5"/>
        <v>0</v>
      </c>
      <c r="BG97" s="199">
        <f t="shared" si="6"/>
        <v>0</v>
      </c>
      <c r="BH97" s="199">
        <f t="shared" si="7"/>
        <v>0</v>
      </c>
      <c r="BI97" s="199">
        <f t="shared" si="8"/>
        <v>0</v>
      </c>
      <c r="BJ97" s="17" t="s">
        <v>79</v>
      </c>
      <c r="BK97" s="199">
        <f t="shared" si="9"/>
        <v>0</v>
      </c>
      <c r="BL97" s="17" t="s">
        <v>173</v>
      </c>
      <c r="BM97" s="198" t="s">
        <v>704</v>
      </c>
    </row>
    <row r="98" spans="1:65" s="2" customFormat="1" ht="16.5" customHeight="1">
      <c r="A98" s="34"/>
      <c r="B98" s="35"/>
      <c r="C98" s="233" t="s">
        <v>271</v>
      </c>
      <c r="D98" s="233" t="s">
        <v>165</v>
      </c>
      <c r="E98" s="234" t="s">
        <v>705</v>
      </c>
      <c r="F98" s="235" t="s">
        <v>706</v>
      </c>
      <c r="G98" s="236" t="s">
        <v>286</v>
      </c>
      <c r="H98" s="237">
        <v>200</v>
      </c>
      <c r="I98" s="238"/>
      <c r="J98" s="239">
        <f t="shared" si="0"/>
        <v>0</v>
      </c>
      <c r="K98" s="235" t="s">
        <v>691</v>
      </c>
      <c r="L98" s="240"/>
      <c r="M98" s="241" t="s">
        <v>19</v>
      </c>
      <c r="N98" s="242" t="s">
        <v>42</v>
      </c>
      <c r="O98" s="64"/>
      <c r="P98" s="196">
        <f t="shared" si="1"/>
        <v>0</v>
      </c>
      <c r="Q98" s="196">
        <v>6.9999999999999994E-5</v>
      </c>
      <c r="R98" s="196">
        <f t="shared" si="2"/>
        <v>1.3999999999999999E-2</v>
      </c>
      <c r="S98" s="196">
        <v>0</v>
      </c>
      <c r="T98" s="197">
        <f t="shared" si="3"/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98" t="s">
        <v>228</v>
      </c>
      <c r="AT98" s="198" t="s">
        <v>165</v>
      </c>
      <c r="AU98" s="198" t="s">
        <v>81</v>
      </c>
      <c r="AY98" s="17" t="s">
        <v>124</v>
      </c>
      <c r="BE98" s="199">
        <f t="shared" si="4"/>
        <v>0</v>
      </c>
      <c r="BF98" s="199">
        <f t="shared" si="5"/>
        <v>0</v>
      </c>
      <c r="BG98" s="199">
        <f t="shared" si="6"/>
        <v>0</v>
      </c>
      <c r="BH98" s="199">
        <f t="shared" si="7"/>
        <v>0</v>
      </c>
      <c r="BI98" s="199">
        <f t="shared" si="8"/>
        <v>0</v>
      </c>
      <c r="BJ98" s="17" t="s">
        <v>79</v>
      </c>
      <c r="BK98" s="199">
        <f t="shared" si="9"/>
        <v>0</v>
      </c>
      <c r="BL98" s="17" t="s">
        <v>173</v>
      </c>
      <c r="BM98" s="198" t="s">
        <v>707</v>
      </c>
    </row>
    <row r="99" spans="1:65" s="2" customFormat="1" ht="16.5" customHeight="1">
      <c r="A99" s="34"/>
      <c r="B99" s="35"/>
      <c r="C99" s="233" t="s">
        <v>261</v>
      </c>
      <c r="D99" s="233" t="s">
        <v>165</v>
      </c>
      <c r="E99" s="234" t="s">
        <v>708</v>
      </c>
      <c r="F99" s="235" t="s">
        <v>709</v>
      </c>
      <c r="G99" s="236" t="s">
        <v>286</v>
      </c>
      <c r="H99" s="237">
        <v>40</v>
      </c>
      <c r="I99" s="238"/>
      <c r="J99" s="239">
        <f t="shared" si="0"/>
        <v>0</v>
      </c>
      <c r="K99" s="235" t="s">
        <v>691</v>
      </c>
      <c r="L99" s="240"/>
      <c r="M99" s="241" t="s">
        <v>19</v>
      </c>
      <c r="N99" s="242" t="s">
        <v>42</v>
      </c>
      <c r="O99" s="64"/>
      <c r="P99" s="196">
        <f t="shared" si="1"/>
        <v>0</v>
      </c>
      <c r="Q99" s="196">
        <v>1.8000000000000001E-4</v>
      </c>
      <c r="R99" s="196">
        <f t="shared" si="2"/>
        <v>7.2000000000000007E-3</v>
      </c>
      <c r="S99" s="196">
        <v>0</v>
      </c>
      <c r="T99" s="197">
        <f t="shared" si="3"/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98" t="s">
        <v>228</v>
      </c>
      <c r="AT99" s="198" t="s">
        <v>165</v>
      </c>
      <c r="AU99" s="198" t="s">
        <v>81</v>
      </c>
      <c r="AY99" s="17" t="s">
        <v>124</v>
      </c>
      <c r="BE99" s="199">
        <f t="shared" si="4"/>
        <v>0</v>
      </c>
      <c r="BF99" s="199">
        <f t="shared" si="5"/>
        <v>0</v>
      </c>
      <c r="BG99" s="199">
        <f t="shared" si="6"/>
        <v>0</v>
      </c>
      <c r="BH99" s="199">
        <f t="shared" si="7"/>
        <v>0</v>
      </c>
      <c r="BI99" s="199">
        <f t="shared" si="8"/>
        <v>0</v>
      </c>
      <c r="BJ99" s="17" t="s">
        <v>79</v>
      </c>
      <c r="BK99" s="199">
        <f t="shared" si="9"/>
        <v>0</v>
      </c>
      <c r="BL99" s="17" t="s">
        <v>173</v>
      </c>
      <c r="BM99" s="198" t="s">
        <v>710</v>
      </c>
    </row>
    <row r="100" spans="1:65" s="2" customFormat="1" ht="16.5" customHeight="1">
      <c r="A100" s="34"/>
      <c r="B100" s="35"/>
      <c r="C100" s="233" t="s">
        <v>196</v>
      </c>
      <c r="D100" s="233" t="s">
        <v>165</v>
      </c>
      <c r="E100" s="234" t="s">
        <v>711</v>
      </c>
      <c r="F100" s="235" t="s">
        <v>712</v>
      </c>
      <c r="G100" s="236" t="s">
        <v>286</v>
      </c>
      <c r="H100" s="237">
        <v>60</v>
      </c>
      <c r="I100" s="238"/>
      <c r="J100" s="239">
        <f t="shared" si="0"/>
        <v>0</v>
      </c>
      <c r="K100" s="235" t="s">
        <v>691</v>
      </c>
      <c r="L100" s="240"/>
      <c r="M100" s="241" t="s">
        <v>19</v>
      </c>
      <c r="N100" s="242" t="s">
        <v>42</v>
      </c>
      <c r="O100" s="64"/>
      <c r="P100" s="196">
        <f t="shared" si="1"/>
        <v>0</v>
      </c>
      <c r="Q100" s="196">
        <v>2.7E-4</v>
      </c>
      <c r="R100" s="196">
        <f t="shared" si="2"/>
        <v>1.6199999999999999E-2</v>
      </c>
      <c r="S100" s="196">
        <v>0</v>
      </c>
      <c r="T100" s="197">
        <f t="shared" si="3"/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98" t="s">
        <v>228</v>
      </c>
      <c r="AT100" s="198" t="s">
        <v>165</v>
      </c>
      <c r="AU100" s="198" t="s">
        <v>81</v>
      </c>
      <c r="AY100" s="17" t="s">
        <v>124</v>
      </c>
      <c r="BE100" s="199">
        <f t="shared" si="4"/>
        <v>0</v>
      </c>
      <c r="BF100" s="199">
        <f t="shared" si="5"/>
        <v>0</v>
      </c>
      <c r="BG100" s="199">
        <f t="shared" si="6"/>
        <v>0</v>
      </c>
      <c r="BH100" s="199">
        <f t="shared" si="7"/>
        <v>0</v>
      </c>
      <c r="BI100" s="199">
        <f t="shared" si="8"/>
        <v>0</v>
      </c>
      <c r="BJ100" s="17" t="s">
        <v>79</v>
      </c>
      <c r="BK100" s="199">
        <f t="shared" si="9"/>
        <v>0</v>
      </c>
      <c r="BL100" s="17" t="s">
        <v>173</v>
      </c>
      <c r="BM100" s="198" t="s">
        <v>713</v>
      </c>
    </row>
    <row r="101" spans="1:65" s="2" customFormat="1" ht="21.75" customHeight="1">
      <c r="A101" s="34"/>
      <c r="B101" s="35"/>
      <c r="C101" s="233" t="s">
        <v>202</v>
      </c>
      <c r="D101" s="233" t="s">
        <v>165</v>
      </c>
      <c r="E101" s="234" t="s">
        <v>714</v>
      </c>
      <c r="F101" s="235" t="s">
        <v>715</v>
      </c>
      <c r="G101" s="236" t="s">
        <v>286</v>
      </c>
      <c r="H101" s="237">
        <v>170</v>
      </c>
      <c r="I101" s="238"/>
      <c r="J101" s="239">
        <f t="shared" si="0"/>
        <v>0</v>
      </c>
      <c r="K101" s="235" t="s">
        <v>19</v>
      </c>
      <c r="L101" s="240"/>
      <c r="M101" s="241" t="s">
        <v>19</v>
      </c>
      <c r="N101" s="242" t="s">
        <v>42</v>
      </c>
      <c r="O101" s="64"/>
      <c r="P101" s="196">
        <f t="shared" si="1"/>
        <v>0</v>
      </c>
      <c r="Q101" s="196">
        <v>3.5000000000000001E-3</v>
      </c>
      <c r="R101" s="196">
        <f t="shared" si="2"/>
        <v>0.59499999999999997</v>
      </c>
      <c r="S101" s="196">
        <v>0</v>
      </c>
      <c r="T101" s="197">
        <f t="shared" si="3"/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98" t="s">
        <v>81</v>
      </c>
      <c r="AT101" s="198" t="s">
        <v>165</v>
      </c>
      <c r="AU101" s="198" t="s">
        <v>81</v>
      </c>
      <c r="AY101" s="17" t="s">
        <v>124</v>
      </c>
      <c r="BE101" s="199">
        <f t="shared" si="4"/>
        <v>0</v>
      </c>
      <c r="BF101" s="199">
        <f t="shared" si="5"/>
        <v>0</v>
      </c>
      <c r="BG101" s="199">
        <f t="shared" si="6"/>
        <v>0</v>
      </c>
      <c r="BH101" s="199">
        <f t="shared" si="7"/>
        <v>0</v>
      </c>
      <c r="BI101" s="199">
        <f t="shared" si="8"/>
        <v>0</v>
      </c>
      <c r="BJ101" s="17" t="s">
        <v>79</v>
      </c>
      <c r="BK101" s="199">
        <f t="shared" si="9"/>
        <v>0</v>
      </c>
      <c r="BL101" s="17" t="s">
        <v>79</v>
      </c>
      <c r="BM101" s="198" t="s">
        <v>716</v>
      </c>
    </row>
    <row r="102" spans="1:65" s="2" customFormat="1" ht="21.75" customHeight="1">
      <c r="A102" s="34"/>
      <c r="B102" s="35"/>
      <c r="C102" s="233" t="s">
        <v>292</v>
      </c>
      <c r="D102" s="233" t="s">
        <v>165</v>
      </c>
      <c r="E102" s="234" t="s">
        <v>717</v>
      </c>
      <c r="F102" s="235" t="s">
        <v>718</v>
      </c>
      <c r="G102" s="236" t="s">
        <v>307</v>
      </c>
      <c r="H102" s="237">
        <v>52</v>
      </c>
      <c r="I102" s="238"/>
      <c r="J102" s="239">
        <f t="shared" si="0"/>
        <v>0</v>
      </c>
      <c r="K102" s="235" t="s">
        <v>19</v>
      </c>
      <c r="L102" s="240"/>
      <c r="M102" s="241" t="s">
        <v>19</v>
      </c>
      <c r="N102" s="242" t="s">
        <v>42</v>
      </c>
      <c r="O102" s="64"/>
      <c r="P102" s="196">
        <f t="shared" si="1"/>
        <v>0</v>
      </c>
      <c r="Q102" s="196">
        <v>2.0000000000000001E-4</v>
      </c>
      <c r="R102" s="196">
        <f t="shared" si="2"/>
        <v>1.0400000000000001E-2</v>
      </c>
      <c r="S102" s="196">
        <v>0</v>
      </c>
      <c r="T102" s="197">
        <f t="shared" si="3"/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98" t="s">
        <v>81</v>
      </c>
      <c r="AT102" s="198" t="s">
        <v>165</v>
      </c>
      <c r="AU102" s="198" t="s">
        <v>81</v>
      </c>
      <c r="AY102" s="17" t="s">
        <v>124</v>
      </c>
      <c r="BE102" s="199">
        <f t="shared" si="4"/>
        <v>0</v>
      </c>
      <c r="BF102" s="199">
        <f t="shared" si="5"/>
        <v>0</v>
      </c>
      <c r="BG102" s="199">
        <f t="shared" si="6"/>
        <v>0</v>
      </c>
      <c r="BH102" s="199">
        <f t="shared" si="7"/>
        <v>0</v>
      </c>
      <c r="BI102" s="199">
        <f t="shared" si="8"/>
        <v>0</v>
      </c>
      <c r="BJ102" s="17" t="s">
        <v>79</v>
      </c>
      <c r="BK102" s="199">
        <f t="shared" si="9"/>
        <v>0</v>
      </c>
      <c r="BL102" s="17" t="s">
        <v>79</v>
      </c>
      <c r="BM102" s="198" t="s">
        <v>719</v>
      </c>
    </row>
    <row r="103" spans="1:65" s="2" customFormat="1" ht="16.5" customHeight="1">
      <c r="A103" s="34"/>
      <c r="B103" s="35"/>
      <c r="C103" s="233" t="s">
        <v>213</v>
      </c>
      <c r="D103" s="233" t="s">
        <v>165</v>
      </c>
      <c r="E103" s="234" t="s">
        <v>720</v>
      </c>
      <c r="F103" s="235" t="s">
        <v>721</v>
      </c>
      <c r="G103" s="236" t="s">
        <v>307</v>
      </c>
      <c r="H103" s="237">
        <v>52</v>
      </c>
      <c r="I103" s="238"/>
      <c r="J103" s="239">
        <f t="shared" si="0"/>
        <v>0</v>
      </c>
      <c r="K103" s="235" t="s">
        <v>19</v>
      </c>
      <c r="L103" s="240"/>
      <c r="M103" s="241" t="s">
        <v>19</v>
      </c>
      <c r="N103" s="242" t="s">
        <v>42</v>
      </c>
      <c r="O103" s="64"/>
      <c r="P103" s="196">
        <f t="shared" si="1"/>
        <v>0</v>
      </c>
      <c r="Q103" s="196">
        <v>2.0000000000000001E-4</v>
      </c>
      <c r="R103" s="196">
        <f t="shared" si="2"/>
        <v>1.0400000000000001E-2</v>
      </c>
      <c r="S103" s="196">
        <v>0</v>
      </c>
      <c r="T103" s="197">
        <f t="shared" si="3"/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98" t="s">
        <v>81</v>
      </c>
      <c r="AT103" s="198" t="s">
        <v>165</v>
      </c>
      <c r="AU103" s="198" t="s">
        <v>81</v>
      </c>
      <c r="AY103" s="17" t="s">
        <v>124</v>
      </c>
      <c r="BE103" s="199">
        <f t="shared" si="4"/>
        <v>0</v>
      </c>
      <c r="BF103" s="199">
        <f t="shared" si="5"/>
        <v>0</v>
      </c>
      <c r="BG103" s="199">
        <f t="shared" si="6"/>
        <v>0</v>
      </c>
      <c r="BH103" s="199">
        <f t="shared" si="7"/>
        <v>0</v>
      </c>
      <c r="BI103" s="199">
        <f t="shared" si="8"/>
        <v>0</v>
      </c>
      <c r="BJ103" s="17" t="s">
        <v>79</v>
      </c>
      <c r="BK103" s="199">
        <f t="shared" si="9"/>
        <v>0</v>
      </c>
      <c r="BL103" s="17" t="s">
        <v>79</v>
      </c>
      <c r="BM103" s="198" t="s">
        <v>722</v>
      </c>
    </row>
    <row r="104" spans="1:65" s="2" customFormat="1" ht="21.75" customHeight="1">
      <c r="A104" s="34"/>
      <c r="B104" s="35"/>
      <c r="C104" s="233" t="s">
        <v>304</v>
      </c>
      <c r="D104" s="233" t="s">
        <v>165</v>
      </c>
      <c r="E104" s="234" t="s">
        <v>723</v>
      </c>
      <c r="F104" s="235" t="s">
        <v>724</v>
      </c>
      <c r="G104" s="236" t="s">
        <v>307</v>
      </c>
      <c r="H104" s="237">
        <v>12</v>
      </c>
      <c r="I104" s="238"/>
      <c r="J104" s="239">
        <f t="shared" si="0"/>
        <v>0</v>
      </c>
      <c r="K104" s="235" t="s">
        <v>19</v>
      </c>
      <c r="L104" s="240"/>
      <c r="M104" s="241" t="s">
        <v>19</v>
      </c>
      <c r="N104" s="242" t="s">
        <v>42</v>
      </c>
      <c r="O104" s="64"/>
      <c r="P104" s="196">
        <f t="shared" si="1"/>
        <v>0</v>
      </c>
      <c r="Q104" s="196">
        <v>5.0000000000000002E-5</v>
      </c>
      <c r="R104" s="196">
        <f t="shared" si="2"/>
        <v>6.0000000000000006E-4</v>
      </c>
      <c r="S104" s="196">
        <v>0</v>
      </c>
      <c r="T104" s="197">
        <f t="shared" si="3"/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98" t="s">
        <v>81</v>
      </c>
      <c r="AT104" s="198" t="s">
        <v>165</v>
      </c>
      <c r="AU104" s="198" t="s">
        <v>81</v>
      </c>
      <c r="AY104" s="17" t="s">
        <v>124</v>
      </c>
      <c r="BE104" s="199">
        <f t="shared" si="4"/>
        <v>0</v>
      </c>
      <c r="BF104" s="199">
        <f t="shared" si="5"/>
        <v>0</v>
      </c>
      <c r="BG104" s="199">
        <f t="shared" si="6"/>
        <v>0</v>
      </c>
      <c r="BH104" s="199">
        <f t="shared" si="7"/>
        <v>0</v>
      </c>
      <c r="BI104" s="199">
        <f t="shared" si="8"/>
        <v>0</v>
      </c>
      <c r="BJ104" s="17" t="s">
        <v>79</v>
      </c>
      <c r="BK104" s="199">
        <f t="shared" si="9"/>
        <v>0</v>
      </c>
      <c r="BL104" s="17" t="s">
        <v>79</v>
      </c>
      <c r="BM104" s="198" t="s">
        <v>725</v>
      </c>
    </row>
    <row r="105" spans="1:65" s="2" customFormat="1" ht="21.75" customHeight="1">
      <c r="A105" s="34"/>
      <c r="B105" s="35"/>
      <c r="C105" s="233" t="s">
        <v>362</v>
      </c>
      <c r="D105" s="233" t="s">
        <v>165</v>
      </c>
      <c r="E105" s="234" t="s">
        <v>726</v>
      </c>
      <c r="F105" s="235" t="s">
        <v>727</v>
      </c>
      <c r="G105" s="236" t="s">
        <v>307</v>
      </c>
      <c r="H105" s="237">
        <v>1</v>
      </c>
      <c r="I105" s="238"/>
      <c r="J105" s="239">
        <f t="shared" si="0"/>
        <v>0</v>
      </c>
      <c r="K105" s="235" t="s">
        <v>19</v>
      </c>
      <c r="L105" s="240"/>
      <c r="M105" s="241" t="s">
        <v>19</v>
      </c>
      <c r="N105" s="242" t="s">
        <v>42</v>
      </c>
      <c r="O105" s="64"/>
      <c r="P105" s="196">
        <f t="shared" si="1"/>
        <v>0</v>
      </c>
      <c r="Q105" s="196">
        <v>2.7999999999999998E-4</v>
      </c>
      <c r="R105" s="196">
        <f t="shared" si="2"/>
        <v>2.7999999999999998E-4</v>
      </c>
      <c r="S105" s="196">
        <v>0</v>
      </c>
      <c r="T105" s="197">
        <f t="shared" si="3"/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98" t="s">
        <v>81</v>
      </c>
      <c r="AT105" s="198" t="s">
        <v>165</v>
      </c>
      <c r="AU105" s="198" t="s">
        <v>81</v>
      </c>
      <c r="AY105" s="17" t="s">
        <v>124</v>
      </c>
      <c r="BE105" s="199">
        <f t="shared" si="4"/>
        <v>0</v>
      </c>
      <c r="BF105" s="199">
        <f t="shared" si="5"/>
        <v>0</v>
      </c>
      <c r="BG105" s="199">
        <f t="shared" si="6"/>
        <v>0</v>
      </c>
      <c r="BH105" s="199">
        <f t="shared" si="7"/>
        <v>0</v>
      </c>
      <c r="BI105" s="199">
        <f t="shared" si="8"/>
        <v>0</v>
      </c>
      <c r="BJ105" s="17" t="s">
        <v>79</v>
      </c>
      <c r="BK105" s="199">
        <f t="shared" si="9"/>
        <v>0</v>
      </c>
      <c r="BL105" s="17" t="s">
        <v>79</v>
      </c>
      <c r="BM105" s="198" t="s">
        <v>728</v>
      </c>
    </row>
    <row r="106" spans="1:65" s="2" customFormat="1" ht="21.75" customHeight="1">
      <c r="A106" s="34"/>
      <c r="B106" s="35"/>
      <c r="C106" s="233" t="s">
        <v>228</v>
      </c>
      <c r="D106" s="233" t="s">
        <v>165</v>
      </c>
      <c r="E106" s="234" t="s">
        <v>729</v>
      </c>
      <c r="F106" s="235" t="s">
        <v>730</v>
      </c>
      <c r="G106" s="236" t="s">
        <v>307</v>
      </c>
      <c r="H106" s="237">
        <v>1</v>
      </c>
      <c r="I106" s="238"/>
      <c r="J106" s="239">
        <f t="shared" si="0"/>
        <v>0</v>
      </c>
      <c r="K106" s="235" t="s">
        <v>19</v>
      </c>
      <c r="L106" s="240"/>
      <c r="M106" s="241" t="s">
        <v>19</v>
      </c>
      <c r="N106" s="242" t="s">
        <v>42</v>
      </c>
      <c r="O106" s="64"/>
      <c r="P106" s="196">
        <f t="shared" si="1"/>
        <v>0</v>
      </c>
      <c r="Q106" s="196">
        <v>2.1000000000000001E-4</v>
      </c>
      <c r="R106" s="196">
        <f t="shared" si="2"/>
        <v>2.1000000000000001E-4</v>
      </c>
      <c r="S106" s="196">
        <v>0</v>
      </c>
      <c r="T106" s="197">
        <f t="shared" si="3"/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98" t="s">
        <v>81</v>
      </c>
      <c r="AT106" s="198" t="s">
        <v>165</v>
      </c>
      <c r="AU106" s="198" t="s">
        <v>81</v>
      </c>
      <c r="AY106" s="17" t="s">
        <v>124</v>
      </c>
      <c r="BE106" s="199">
        <f t="shared" si="4"/>
        <v>0</v>
      </c>
      <c r="BF106" s="199">
        <f t="shared" si="5"/>
        <v>0</v>
      </c>
      <c r="BG106" s="199">
        <f t="shared" si="6"/>
        <v>0</v>
      </c>
      <c r="BH106" s="199">
        <f t="shared" si="7"/>
        <v>0</v>
      </c>
      <c r="BI106" s="199">
        <f t="shared" si="8"/>
        <v>0</v>
      </c>
      <c r="BJ106" s="17" t="s">
        <v>79</v>
      </c>
      <c r="BK106" s="199">
        <f t="shared" si="9"/>
        <v>0</v>
      </c>
      <c r="BL106" s="17" t="s">
        <v>79</v>
      </c>
      <c r="BM106" s="198" t="s">
        <v>731</v>
      </c>
    </row>
    <row r="107" spans="1:65" s="2" customFormat="1" ht="21.75" customHeight="1">
      <c r="A107" s="34"/>
      <c r="B107" s="35"/>
      <c r="C107" s="233" t="s">
        <v>373</v>
      </c>
      <c r="D107" s="233" t="s">
        <v>165</v>
      </c>
      <c r="E107" s="234" t="s">
        <v>732</v>
      </c>
      <c r="F107" s="235" t="s">
        <v>733</v>
      </c>
      <c r="G107" s="236" t="s">
        <v>307</v>
      </c>
      <c r="H107" s="237">
        <v>8</v>
      </c>
      <c r="I107" s="238"/>
      <c r="J107" s="239">
        <f t="shared" si="0"/>
        <v>0</v>
      </c>
      <c r="K107" s="235" t="s">
        <v>19</v>
      </c>
      <c r="L107" s="240"/>
      <c r="M107" s="241" t="s">
        <v>19</v>
      </c>
      <c r="N107" s="242" t="s">
        <v>42</v>
      </c>
      <c r="O107" s="64"/>
      <c r="P107" s="196">
        <f t="shared" si="1"/>
        <v>0</v>
      </c>
      <c r="Q107" s="196">
        <v>0</v>
      </c>
      <c r="R107" s="196">
        <f t="shared" si="2"/>
        <v>0</v>
      </c>
      <c r="S107" s="196">
        <v>0</v>
      </c>
      <c r="T107" s="197">
        <f t="shared" si="3"/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98" t="s">
        <v>81</v>
      </c>
      <c r="AT107" s="198" t="s">
        <v>165</v>
      </c>
      <c r="AU107" s="198" t="s">
        <v>81</v>
      </c>
      <c r="AY107" s="17" t="s">
        <v>124</v>
      </c>
      <c r="BE107" s="199">
        <f t="shared" si="4"/>
        <v>0</v>
      </c>
      <c r="BF107" s="199">
        <f t="shared" si="5"/>
        <v>0</v>
      </c>
      <c r="BG107" s="199">
        <f t="shared" si="6"/>
        <v>0</v>
      </c>
      <c r="BH107" s="199">
        <f t="shared" si="7"/>
        <v>0</v>
      </c>
      <c r="BI107" s="199">
        <f t="shared" si="8"/>
        <v>0</v>
      </c>
      <c r="BJ107" s="17" t="s">
        <v>79</v>
      </c>
      <c r="BK107" s="199">
        <f t="shared" si="9"/>
        <v>0</v>
      </c>
      <c r="BL107" s="17" t="s">
        <v>79</v>
      </c>
      <c r="BM107" s="198" t="s">
        <v>734</v>
      </c>
    </row>
    <row r="108" spans="1:65" s="2" customFormat="1" ht="21.75" customHeight="1">
      <c r="A108" s="34"/>
      <c r="B108" s="35"/>
      <c r="C108" s="233" t="s">
        <v>341</v>
      </c>
      <c r="D108" s="233" t="s">
        <v>165</v>
      </c>
      <c r="E108" s="234" t="s">
        <v>735</v>
      </c>
      <c r="F108" s="235" t="s">
        <v>736</v>
      </c>
      <c r="G108" s="236" t="s">
        <v>307</v>
      </c>
      <c r="H108" s="237">
        <v>16</v>
      </c>
      <c r="I108" s="238"/>
      <c r="J108" s="239">
        <f t="shared" si="0"/>
        <v>0</v>
      </c>
      <c r="K108" s="235" t="s">
        <v>737</v>
      </c>
      <c r="L108" s="240"/>
      <c r="M108" s="241" t="s">
        <v>19</v>
      </c>
      <c r="N108" s="242" t="s">
        <v>42</v>
      </c>
      <c r="O108" s="64"/>
      <c r="P108" s="196">
        <f t="shared" si="1"/>
        <v>0</v>
      </c>
      <c r="Q108" s="196">
        <v>6.0000000000000002E-5</v>
      </c>
      <c r="R108" s="196">
        <f t="shared" si="2"/>
        <v>9.6000000000000002E-4</v>
      </c>
      <c r="S108" s="196">
        <v>0</v>
      </c>
      <c r="T108" s="197">
        <f t="shared" si="3"/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98" t="s">
        <v>81</v>
      </c>
      <c r="AT108" s="198" t="s">
        <v>165</v>
      </c>
      <c r="AU108" s="198" t="s">
        <v>81</v>
      </c>
      <c r="AY108" s="17" t="s">
        <v>124</v>
      </c>
      <c r="BE108" s="199">
        <f t="shared" si="4"/>
        <v>0</v>
      </c>
      <c r="BF108" s="199">
        <f t="shared" si="5"/>
        <v>0</v>
      </c>
      <c r="BG108" s="199">
        <f t="shared" si="6"/>
        <v>0</v>
      </c>
      <c r="BH108" s="199">
        <f t="shared" si="7"/>
        <v>0</v>
      </c>
      <c r="BI108" s="199">
        <f t="shared" si="8"/>
        <v>0</v>
      </c>
      <c r="BJ108" s="17" t="s">
        <v>79</v>
      </c>
      <c r="BK108" s="199">
        <f t="shared" si="9"/>
        <v>0</v>
      </c>
      <c r="BL108" s="17" t="s">
        <v>79</v>
      </c>
      <c r="BM108" s="198" t="s">
        <v>738</v>
      </c>
    </row>
    <row r="109" spans="1:65" s="2" customFormat="1" ht="16.5" customHeight="1">
      <c r="A109" s="34"/>
      <c r="B109" s="35"/>
      <c r="C109" s="233" t="s">
        <v>243</v>
      </c>
      <c r="D109" s="233" t="s">
        <v>165</v>
      </c>
      <c r="E109" s="234" t="s">
        <v>739</v>
      </c>
      <c r="F109" s="235" t="s">
        <v>740</v>
      </c>
      <c r="G109" s="236" t="s">
        <v>307</v>
      </c>
      <c r="H109" s="237">
        <v>4</v>
      </c>
      <c r="I109" s="238"/>
      <c r="J109" s="239">
        <f t="shared" si="0"/>
        <v>0</v>
      </c>
      <c r="K109" s="235" t="s">
        <v>19</v>
      </c>
      <c r="L109" s="240"/>
      <c r="M109" s="241" t="s">
        <v>19</v>
      </c>
      <c r="N109" s="242" t="s">
        <v>42</v>
      </c>
      <c r="O109" s="64"/>
      <c r="P109" s="196">
        <f t="shared" si="1"/>
        <v>0</v>
      </c>
      <c r="Q109" s="196">
        <v>2.5000000000000001E-4</v>
      </c>
      <c r="R109" s="196">
        <f t="shared" si="2"/>
        <v>1E-3</v>
      </c>
      <c r="S109" s="196">
        <v>0</v>
      </c>
      <c r="T109" s="197">
        <f t="shared" si="3"/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98" t="s">
        <v>81</v>
      </c>
      <c r="AT109" s="198" t="s">
        <v>165</v>
      </c>
      <c r="AU109" s="198" t="s">
        <v>81</v>
      </c>
      <c r="AY109" s="17" t="s">
        <v>124</v>
      </c>
      <c r="BE109" s="199">
        <f t="shared" si="4"/>
        <v>0</v>
      </c>
      <c r="BF109" s="199">
        <f t="shared" si="5"/>
        <v>0</v>
      </c>
      <c r="BG109" s="199">
        <f t="shared" si="6"/>
        <v>0</v>
      </c>
      <c r="BH109" s="199">
        <f t="shared" si="7"/>
        <v>0</v>
      </c>
      <c r="BI109" s="199">
        <f t="shared" si="8"/>
        <v>0</v>
      </c>
      <c r="BJ109" s="17" t="s">
        <v>79</v>
      </c>
      <c r="BK109" s="199">
        <f t="shared" si="9"/>
        <v>0</v>
      </c>
      <c r="BL109" s="17" t="s">
        <v>79</v>
      </c>
      <c r="BM109" s="198" t="s">
        <v>741</v>
      </c>
    </row>
    <row r="110" spans="1:65" s="2" customFormat="1" ht="16.5" customHeight="1">
      <c r="A110" s="34"/>
      <c r="B110" s="35"/>
      <c r="C110" s="233" t="s">
        <v>237</v>
      </c>
      <c r="D110" s="233" t="s">
        <v>165</v>
      </c>
      <c r="E110" s="234" t="s">
        <v>742</v>
      </c>
      <c r="F110" s="235" t="s">
        <v>743</v>
      </c>
      <c r="G110" s="236" t="s">
        <v>19</v>
      </c>
      <c r="H110" s="237">
        <v>4</v>
      </c>
      <c r="I110" s="238"/>
      <c r="J110" s="239">
        <f t="shared" si="0"/>
        <v>0</v>
      </c>
      <c r="K110" s="235" t="s">
        <v>19</v>
      </c>
      <c r="L110" s="240"/>
      <c r="M110" s="241" t="s">
        <v>19</v>
      </c>
      <c r="N110" s="242" t="s">
        <v>42</v>
      </c>
      <c r="O110" s="64"/>
      <c r="P110" s="196">
        <f t="shared" si="1"/>
        <v>0</v>
      </c>
      <c r="Q110" s="196">
        <v>0</v>
      </c>
      <c r="R110" s="196">
        <f t="shared" si="2"/>
        <v>0</v>
      </c>
      <c r="S110" s="196">
        <v>0</v>
      </c>
      <c r="T110" s="197">
        <f t="shared" si="3"/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98" t="s">
        <v>81</v>
      </c>
      <c r="AT110" s="198" t="s">
        <v>165</v>
      </c>
      <c r="AU110" s="198" t="s">
        <v>81</v>
      </c>
      <c r="AY110" s="17" t="s">
        <v>124</v>
      </c>
      <c r="BE110" s="199">
        <f t="shared" si="4"/>
        <v>0</v>
      </c>
      <c r="BF110" s="199">
        <f t="shared" si="5"/>
        <v>0</v>
      </c>
      <c r="BG110" s="199">
        <f t="shared" si="6"/>
        <v>0</v>
      </c>
      <c r="BH110" s="199">
        <f t="shared" si="7"/>
        <v>0</v>
      </c>
      <c r="BI110" s="199">
        <f t="shared" si="8"/>
        <v>0</v>
      </c>
      <c r="BJ110" s="17" t="s">
        <v>79</v>
      </c>
      <c r="BK110" s="199">
        <f t="shared" si="9"/>
        <v>0</v>
      </c>
      <c r="BL110" s="17" t="s">
        <v>79</v>
      </c>
      <c r="BM110" s="198" t="s">
        <v>744</v>
      </c>
    </row>
    <row r="111" spans="1:65" s="2" customFormat="1" ht="16.5" customHeight="1">
      <c r="A111" s="34"/>
      <c r="B111" s="35"/>
      <c r="C111" s="233" t="s">
        <v>232</v>
      </c>
      <c r="D111" s="233" t="s">
        <v>165</v>
      </c>
      <c r="E111" s="234" t="s">
        <v>745</v>
      </c>
      <c r="F111" s="235" t="s">
        <v>746</v>
      </c>
      <c r="G111" s="236" t="s">
        <v>19</v>
      </c>
      <c r="H111" s="237">
        <v>4</v>
      </c>
      <c r="I111" s="238"/>
      <c r="J111" s="239">
        <f t="shared" si="0"/>
        <v>0</v>
      </c>
      <c r="K111" s="235" t="s">
        <v>19</v>
      </c>
      <c r="L111" s="240"/>
      <c r="M111" s="241" t="s">
        <v>19</v>
      </c>
      <c r="N111" s="242" t="s">
        <v>42</v>
      </c>
      <c r="O111" s="64"/>
      <c r="P111" s="196">
        <f t="shared" si="1"/>
        <v>0</v>
      </c>
      <c r="Q111" s="196">
        <v>0</v>
      </c>
      <c r="R111" s="196">
        <f t="shared" si="2"/>
        <v>0</v>
      </c>
      <c r="S111" s="196">
        <v>0</v>
      </c>
      <c r="T111" s="197">
        <f t="shared" si="3"/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98" t="s">
        <v>81</v>
      </c>
      <c r="AT111" s="198" t="s">
        <v>165</v>
      </c>
      <c r="AU111" s="198" t="s">
        <v>81</v>
      </c>
      <c r="AY111" s="17" t="s">
        <v>124</v>
      </c>
      <c r="BE111" s="199">
        <f t="shared" si="4"/>
        <v>0</v>
      </c>
      <c r="BF111" s="199">
        <f t="shared" si="5"/>
        <v>0</v>
      </c>
      <c r="BG111" s="199">
        <f t="shared" si="6"/>
        <v>0</v>
      </c>
      <c r="BH111" s="199">
        <f t="shared" si="7"/>
        <v>0</v>
      </c>
      <c r="BI111" s="199">
        <f t="shared" si="8"/>
        <v>0</v>
      </c>
      <c r="BJ111" s="17" t="s">
        <v>79</v>
      </c>
      <c r="BK111" s="199">
        <f t="shared" si="9"/>
        <v>0</v>
      </c>
      <c r="BL111" s="17" t="s">
        <v>79</v>
      </c>
      <c r="BM111" s="198" t="s">
        <v>747</v>
      </c>
    </row>
    <row r="112" spans="1:65" s="2" customFormat="1" ht="21.75" customHeight="1">
      <c r="A112" s="34"/>
      <c r="B112" s="35"/>
      <c r="C112" s="233" t="s">
        <v>249</v>
      </c>
      <c r="D112" s="233" t="s">
        <v>165</v>
      </c>
      <c r="E112" s="234" t="s">
        <v>748</v>
      </c>
      <c r="F112" s="235" t="s">
        <v>749</v>
      </c>
      <c r="G112" s="236" t="s">
        <v>307</v>
      </c>
      <c r="H112" s="237">
        <v>8</v>
      </c>
      <c r="I112" s="238"/>
      <c r="J112" s="239">
        <f t="shared" si="0"/>
        <v>0</v>
      </c>
      <c r="K112" s="235" t="s">
        <v>19</v>
      </c>
      <c r="L112" s="240"/>
      <c r="M112" s="241" t="s">
        <v>19</v>
      </c>
      <c r="N112" s="242" t="s">
        <v>42</v>
      </c>
      <c r="O112" s="64"/>
      <c r="P112" s="196">
        <f t="shared" si="1"/>
        <v>0</v>
      </c>
      <c r="Q112" s="196">
        <v>0</v>
      </c>
      <c r="R112" s="196">
        <f t="shared" si="2"/>
        <v>0</v>
      </c>
      <c r="S112" s="196">
        <v>0</v>
      </c>
      <c r="T112" s="197">
        <f t="shared" si="3"/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98" t="s">
        <v>81</v>
      </c>
      <c r="AT112" s="198" t="s">
        <v>165</v>
      </c>
      <c r="AU112" s="198" t="s">
        <v>81</v>
      </c>
      <c r="AY112" s="17" t="s">
        <v>124</v>
      </c>
      <c r="BE112" s="199">
        <f t="shared" si="4"/>
        <v>0</v>
      </c>
      <c r="BF112" s="199">
        <f t="shared" si="5"/>
        <v>0</v>
      </c>
      <c r="BG112" s="199">
        <f t="shared" si="6"/>
        <v>0</v>
      </c>
      <c r="BH112" s="199">
        <f t="shared" si="7"/>
        <v>0</v>
      </c>
      <c r="BI112" s="199">
        <f t="shared" si="8"/>
        <v>0</v>
      </c>
      <c r="BJ112" s="17" t="s">
        <v>79</v>
      </c>
      <c r="BK112" s="199">
        <f t="shared" si="9"/>
        <v>0</v>
      </c>
      <c r="BL112" s="17" t="s">
        <v>79</v>
      </c>
      <c r="BM112" s="198" t="s">
        <v>750</v>
      </c>
    </row>
    <row r="113" spans="1:65" s="2" customFormat="1" ht="16.5" customHeight="1">
      <c r="A113" s="34"/>
      <c r="B113" s="35"/>
      <c r="C113" s="233" t="s">
        <v>352</v>
      </c>
      <c r="D113" s="233" t="s">
        <v>165</v>
      </c>
      <c r="E113" s="234" t="s">
        <v>751</v>
      </c>
      <c r="F113" s="235" t="s">
        <v>752</v>
      </c>
      <c r="G113" s="236" t="s">
        <v>19</v>
      </c>
      <c r="H113" s="237">
        <v>1</v>
      </c>
      <c r="I113" s="238"/>
      <c r="J113" s="239">
        <f t="shared" si="0"/>
        <v>0</v>
      </c>
      <c r="K113" s="235" t="s">
        <v>19</v>
      </c>
      <c r="L113" s="240"/>
      <c r="M113" s="241" t="s">
        <v>19</v>
      </c>
      <c r="N113" s="242" t="s">
        <v>42</v>
      </c>
      <c r="O113" s="64"/>
      <c r="P113" s="196">
        <f t="shared" si="1"/>
        <v>0</v>
      </c>
      <c r="Q113" s="196">
        <v>0</v>
      </c>
      <c r="R113" s="196">
        <f t="shared" si="2"/>
        <v>0</v>
      </c>
      <c r="S113" s="196">
        <v>0</v>
      </c>
      <c r="T113" s="197">
        <f t="shared" si="3"/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98" t="s">
        <v>81</v>
      </c>
      <c r="AT113" s="198" t="s">
        <v>165</v>
      </c>
      <c r="AU113" s="198" t="s">
        <v>81</v>
      </c>
      <c r="AY113" s="17" t="s">
        <v>124</v>
      </c>
      <c r="BE113" s="199">
        <f t="shared" si="4"/>
        <v>0</v>
      </c>
      <c r="BF113" s="199">
        <f t="shared" si="5"/>
        <v>0</v>
      </c>
      <c r="BG113" s="199">
        <f t="shared" si="6"/>
        <v>0</v>
      </c>
      <c r="BH113" s="199">
        <f t="shared" si="7"/>
        <v>0</v>
      </c>
      <c r="BI113" s="199">
        <f t="shared" si="8"/>
        <v>0</v>
      </c>
      <c r="BJ113" s="17" t="s">
        <v>79</v>
      </c>
      <c r="BK113" s="199">
        <f t="shared" si="9"/>
        <v>0</v>
      </c>
      <c r="BL113" s="17" t="s">
        <v>79</v>
      </c>
      <c r="BM113" s="198" t="s">
        <v>753</v>
      </c>
    </row>
    <row r="114" spans="1:65" s="12" customFormat="1" ht="25.95" customHeight="1">
      <c r="B114" s="171"/>
      <c r="C114" s="172"/>
      <c r="D114" s="173" t="s">
        <v>70</v>
      </c>
      <c r="E114" s="174" t="s">
        <v>165</v>
      </c>
      <c r="F114" s="174" t="s">
        <v>754</v>
      </c>
      <c r="G114" s="172"/>
      <c r="H114" s="172"/>
      <c r="I114" s="175"/>
      <c r="J114" s="176">
        <f>BK114</f>
        <v>0</v>
      </c>
      <c r="K114" s="172"/>
      <c r="L114" s="177"/>
      <c r="M114" s="178"/>
      <c r="N114" s="179"/>
      <c r="O114" s="179"/>
      <c r="P114" s="180">
        <f>P115</f>
        <v>0</v>
      </c>
      <c r="Q114" s="179"/>
      <c r="R114" s="180">
        <f>R115</f>
        <v>0</v>
      </c>
      <c r="S114" s="179"/>
      <c r="T114" s="181">
        <f>T115</f>
        <v>0</v>
      </c>
      <c r="AR114" s="182" t="s">
        <v>143</v>
      </c>
      <c r="AT114" s="183" t="s">
        <v>70</v>
      </c>
      <c r="AU114" s="183" t="s">
        <v>71</v>
      </c>
      <c r="AY114" s="182" t="s">
        <v>124</v>
      </c>
      <c r="BK114" s="184">
        <f>BK115</f>
        <v>0</v>
      </c>
    </row>
    <row r="115" spans="1:65" s="12" customFormat="1" ht="22.8" customHeight="1">
      <c r="B115" s="171"/>
      <c r="C115" s="172"/>
      <c r="D115" s="173" t="s">
        <v>70</v>
      </c>
      <c r="E115" s="185" t="s">
        <v>755</v>
      </c>
      <c r="F115" s="185" t="s">
        <v>756</v>
      </c>
      <c r="G115" s="172"/>
      <c r="H115" s="172"/>
      <c r="I115" s="175"/>
      <c r="J115" s="186">
        <f>BK115</f>
        <v>0</v>
      </c>
      <c r="K115" s="172"/>
      <c r="L115" s="177"/>
      <c r="M115" s="178"/>
      <c r="N115" s="179"/>
      <c r="O115" s="179"/>
      <c r="P115" s="180">
        <f>SUM(P116:P138)</f>
        <v>0</v>
      </c>
      <c r="Q115" s="179"/>
      <c r="R115" s="180">
        <f>SUM(R116:R138)</f>
        <v>0</v>
      </c>
      <c r="S115" s="179"/>
      <c r="T115" s="181">
        <f>SUM(T116:T138)</f>
        <v>0</v>
      </c>
      <c r="AR115" s="182" t="s">
        <v>143</v>
      </c>
      <c r="AT115" s="183" t="s">
        <v>70</v>
      </c>
      <c r="AU115" s="183" t="s">
        <v>79</v>
      </c>
      <c r="AY115" s="182" t="s">
        <v>124</v>
      </c>
      <c r="BK115" s="184">
        <f>SUM(BK116:BK138)</f>
        <v>0</v>
      </c>
    </row>
    <row r="116" spans="1:65" s="2" customFormat="1" ht="33" customHeight="1">
      <c r="A116" s="34"/>
      <c r="B116" s="35"/>
      <c r="C116" s="187" t="s">
        <v>146</v>
      </c>
      <c r="D116" s="187" t="s">
        <v>126</v>
      </c>
      <c r="E116" s="188" t="s">
        <v>757</v>
      </c>
      <c r="F116" s="189" t="s">
        <v>758</v>
      </c>
      <c r="G116" s="190" t="s">
        <v>286</v>
      </c>
      <c r="H116" s="191">
        <v>490</v>
      </c>
      <c r="I116" s="192"/>
      <c r="J116" s="193">
        <f t="shared" ref="J116:J138" si="10">ROUND(I116*H116,2)</f>
        <v>0</v>
      </c>
      <c r="K116" s="189" t="s">
        <v>691</v>
      </c>
      <c r="L116" s="39"/>
      <c r="M116" s="194" t="s">
        <v>19</v>
      </c>
      <c r="N116" s="195" t="s">
        <v>42</v>
      </c>
      <c r="O116" s="64"/>
      <c r="P116" s="196">
        <f t="shared" ref="P116:P138" si="11">O116*H116</f>
        <v>0</v>
      </c>
      <c r="Q116" s="196">
        <v>0</v>
      </c>
      <c r="R116" s="196">
        <f t="shared" ref="R116:R138" si="12">Q116*H116</f>
        <v>0</v>
      </c>
      <c r="S116" s="196">
        <v>0</v>
      </c>
      <c r="T116" s="197">
        <f t="shared" ref="T116:T138" si="13"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98" t="s">
        <v>336</v>
      </c>
      <c r="AT116" s="198" t="s">
        <v>126</v>
      </c>
      <c r="AU116" s="198" t="s">
        <v>81</v>
      </c>
      <c r="AY116" s="17" t="s">
        <v>124</v>
      </c>
      <c r="BE116" s="199">
        <f t="shared" ref="BE116:BE138" si="14">IF(N116="základní",J116,0)</f>
        <v>0</v>
      </c>
      <c r="BF116" s="199">
        <f t="shared" ref="BF116:BF138" si="15">IF(N116="snížená",J116,0)</f>
        <v>0</v>
      </c>
      <c r="BG116" s="199">
        <f t="shared" ref="BG116:BG138" si="16">IF(N116="zákl. přenesená",J116,0)</f>
        <v>0</v>
      </c>
      <c r="BH116" s="199">
        <f t="shared" ref="BH116:BH138" si="17">IF(N116="sníž. přenesená",J116,0)</f>
        <v>0</v>
      </c>
      <c r="BI116" s="199">
        <f t="shared" ref="BI116:BI138" si="18">IF(N116="nulová",J116,0)</f>
        <v>0</v>
      </c>
      <c r="BJ116" s="17" t="s">
        <v>79</v>
      </c>
      <c r="BK116" s="199">
        <f t="shared" ref="BK116:BK138" si="19">ROUND(I116*H116,2)</f>
        <v>0</v>
      </c>
      <c r="BL116" s="17" t="s">
        <v>336</v>
      </c>
      <c r="BM116" s="198" t="s">
        <v>759</v>
      </c>
    </row>
    <row r="117" spans="1:65" s="2" customFormat="1" ht="33" customHeight="1">
      <c r="A117" s="34"/>
      <c r="B117" s="35"/>
      <c r="C117" s="187" t="s">
        <v>164</v>
      </c>
      <c r="D117" s="187" t="s">
        <v>126</v>
      </c>
      <c r="E117" s="188" t="s">
        <v>760</v>
      </c>
      <c r="F117" s="189" t="s">
        <v>761</v>
      </c>
      <c r="G117" s="190" t="s">
        <v>286</v>
      </c>
      <c r="H117" s="191">
        <v>200</v>
      </c>
      <c r="I117" s="192"/>
      <c r="J117" s="193">
        <f t="shared" si="10"/>
        <v>0</v>
      </c>
      <c r="K117" s="189" t="s">
        <v>691</v>
      </c>
      <c r="L117" s="39"/>
      <c r="M117" s="194" t="s">
        <v>19</v>
      </c>
      <c r="N117" s="195" t="s">
        <v>42</v>
      </c>
      <c r="O117" s="64"/>
      <c r="P117" s="196">
        <f t="shared" si="11"/>
        <v>0</v>
      </c>
      <c r="Q117" s="196">
        <v>0</v>
      </c>
      <c r="R117" s="196">
        <f t="shared" si="12"/>
        <v>0</v>
      </c>
      <c r="S117" s="196">
        <v>0</v>
      </c>
      <c r="T117" s="197">
        <f t="shared" si="13"/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98" t="s">
        <v>336</v>
      </c>
      <c r="AT117" s="198" t="s">
        <v>126</v>
      </c>
      <c r="AU117" s="198" t="s">
        <v>81</v>
      </c>
      <c r="AY117" s="17" t="s">
        <v>124</v>
      </c>
      <c r="BE117" s="199">
        <f t="shared" si="14"/>
        <v>0</v>
      </c>
      <c r="BF117" s="199">
        <f t="shared" si="15"/>
        <v>0</v>
      </c>
      <c r="BG117" s="199">
        <f t="shared" si="16"/>
        <v>0</v>
      </c>
      <c r="BH117" s="199">
        <f t="shared" si="17"/>
        <v>0</v>
      </c>
      <c r="BI117" s="199">
        <f t="shared" si="18"/>
        <v>0</v>
      </c>
      <c r="BJ117" s="17" t="s">
        <v>79</v>
      </c>
      <c r="BK117" s="199">
        <f t="shared" si="19"/>
        <v>0</v>
      </c>
      <c r="BL117" s="17" t="s">
        <v>336</v>
      </c>
      <c r="BM117" s="198" t="s">
        <v>762</v>
      </c>
    </row>
    <row r="118" spans="1:65" s="2" customFormat="1" ht="33" customHeight="1">
      <c r="A118" s="34"/>
      <c r="B118" s="35"/>
      <c r="C118" s="187" t="s">
        <v>391</v>
      </c>
      <c r="D118" s="187" t="s">
        <v>126</v>
      </c>
      <c r="E118" s="188" t="s">
        <v>763</v>
      </c>
      <c r="F118" s="189" t="s">
        <v>764</v>
      </c>
      <c r="G118" s="190" t="s">
        <v>286</v>
      </c>
      <c r="H118" s="191">
        <v>45</v>
      </c>
      <c r="I118" s="192"/>
      <c r="J118" s="193">
        <f t="shared" si="10"/>
        <v>0</v>
      </c>
      <c r="K118" s="189" t="s">
        <v>691</v>
      </c>
      <c r="L118" s="39"/>
      <c r="M118" s="194" t="s">
        <v>19</v>
      </c>
      <c r="N118" s="195" t="s">
        <v>42</v>
      </c>
      <c r="O118" s="64"/>
      <c r="P118" s="196">
        <f t="shared" si="11"/>
        <v>0</v>
      </c>
      <c r="Q118" s="196">
        <v>0</v>
      </c>
      <c r="R118" s="196">
        <f t="shared" si="12"/>
        <v>0</v>
      </c>
      <c r="S118" s="196">
        <v>0</v>
      </c>
      <c r="T118" s="197">
        <f t="shared" si="13"/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98" t="s">
        <v>336</v>
      </c>
      <c r="AT118" s="198" t="s">
        <v>126</v>
      </c>
      <c r="AU118" s="198" t="s">
        <v>81</v>
      </c>
      <c r="AY118" s="17" t="s">
        <v>124</v>
      </c>
      <c r="BE118" s="199">
        <f t="shared" si="14"/>
        <v>0</v>
      </c>
      <c r="BF118" s="199">
        <f t="shared" si="15"/>
        <v>0</v>
      </c>
      <c r="BG118" s="199">
        <f t="shared" si="16"/>
        <v>0</v>
      </c>
      <c r="BH118" s="199">
        <f t="shared" si="17"/>
        <v>0</v>
      </c>
      <c r="BI118" s="199">
        <f t="shared" si="18"/>
        <v>0</v>
      </c>
      <c r="BJ118" s="17" t="s">
        <v>79</v>
      </c>
      <c r="BK118" s="199">
        <f t="shared" si="19"/>
        <v>0</v>
      </c>
      <c r="BL118" s="17" t="s">
        <v>336</v>
      </c>
      <c r="BM118" s="198" t="s">
        <v>765</v>
      </c>
    </row>
    <row r="119" spans="1:65" s="2" customFormat="1" ht="55.5" customHeight="1">
      <c r="A119" s="34"/>
      <c r="B119" s="35"/>
      <c r="C119" s="187" t="s">
        <v>219</v>
      </c>
      <c r="D119" s="187" t="s">
        <v>126</v>
      </c>
      <c r="E119" s="188" t="s">
        <v>766</v>
      </c>
      <c r="F119" s="189" t="s">
        <v>767</v>
      </c>
      <c r="G119" s="190" t="s">
        <v>286</v>
      </c>
      <c r="H119" s="191">
        <v>240</v>
      </c>
      <c r="I119" s="192"/>
      <c r="J119" s="193">
        <f t="shared" si="10"/>
        <v>0</v>
      </c>
      <c r="K119" s="189" t="s">
        <v>691</v>
      </c>
      <c r="L119" s="39"/>
      <c r="M119" s="194" t="s">
        <v>19</v>
      </c>
      <c r="N119" s="195" t="s">
        <v>42</v>
      </c>
      <c r="O119" s="64"/>
      <c r="P119" s="196">
        <f t="shared" si="11"/>
        <v>0</v>
      </c>
      <c r="Q119" s="196">
        <v>0</v>
      </c>
      <c r="R119" s="196">
        <f t="shared" si="12"/>
        <v>0</v>
      </c>
      <c r="S119" s="196">
        <v>0</v>
      </c>
      <c r="T119" s="197">
        <f t="shared" si="13"/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98" t="s">
        <v>79</v>
      </c>
      <c r="AT119" s="198" t="s">
        <v>126</v>
      </c>
      <c r="AU119" s="198" t="s">
        <v>81</v>
      </c>
      <c r="AY119" s="17" t="s">
        <v>124</v>
      </c>
      <c r="BE119" s="199">
        <f t="shared" si="14"/>
        <v>0</v>
      </c>
      <c r="BF119" s="199">
        <f t="shared" si="15"/>
        <v>0</v>
      </c>
      <c r="BG119" s="199">
        <f t="shared" si="16"/>
        <v>0</v>
      </c>
      <c r="BH119" s="199">
        <f t="shared" si="17"/>
        <v>0</v>
      </c>
      <c r="BI119" s="199">
        <f t="shared" si="18"/>
        <v>0</v>
      </c>
      <c r="BJ119" s="17" t="s">
        <v>79</v>
      </c>
      <c r="BK119" s="199">
        <f t="shared" si="19"/>
        <v>0</v>
      </c>
      <c r="BL119" s="17" t="s">
        <v>79</v>
      </c>
      <c r="BM119" s="198" t="s">
        <v>768</v>
      </c>
    </row>
    <row r="120" spans="1:65" s="2" customFormat="1" ht="55.5" customHeight="1">
      <c r="A120" s="34"/>
      <c r="B120" s="35"/>
      <c r="C120" s="187" t="s">
        <v>328</v>
      </c>
      <c r="D120" s="187" t="s">
        <v>126</v>
      </c>
      <c r="E120" s="188" t="s">
        <v>769</v>
      </c>
      <c r="F120" s="189" t="s">
        <v>770</v>
      </c>
      <c r="G120" s="190" t="s">
        <v>286</v>
      </c>
      <c r="H120" s="191">
        <v>60</v>
      </c>
      <c r="I120" s="192"/>
      <c r="J120" s="193">
        <f t="shared" si="10"/>
        <v>0</v>
      </c>
      <c r="K120" s="189" t="s">
        <v>691</v>
      </c>
      <c r="L120" s="39"/>
      <c r="M120" s="194" t="s">
        <v>19</v>
      </c>
      <c r="N120" s="195" t="s">
        <v>42</v>
      </c>
      <c r="O120" s="64"/>
      <c r="P120" s="196">
        <f t="shared" si="11"/>
        <v>0</v>
      </c>
      <c r="Q120" s="196">
        <v>0</v>
      </c>
      <c r="R120" s="196">
        <f t="shared" si="12"/>
        <v>0</v>
      </c>
      <c r="S120" s="196">
        <v>0</v>
      </c>
      <c r="T120" s="197">
        <f t="shared" si="13"/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98" t="s">
        <v>79</v>
      </c>
      <c r="AT120" s="198" t="s">
        <v>126</v>
      </c>
      <c r="AU120" s="198" t="s">
        <v>81</v>
      </c>
      <c r="AY120" s="17" t="s">
        <v>124</v>
      </c>
      <c r="BE120" s="199">
        <f t="shared" si="14"/>
        <v>0</v>
      </c>
      <c r="BF120" s="199">
        <f t="shared" si="15"/>
        <v>0</v>
      </c>
      <c r="BG120" s="199">
        <f t="shared" si="16"/>
        <v>0</v>
      </c>
      <c r="BH120" s="199">
        <f t="shared" si="17"/>
        <v>0</v>
      </c>
      <c r="BI120" s="199">
        <f t="shared" si="18"/>
        <v>0</v>
      </c>
      <c r="BJ120" s="17" t="s">
        <v>79</v>
      </c>
      <c r="BK120" s="199">
        <f t="shared" si="19"/>
        <v>0</v>
      </c>
      <c r="BL120" s="17" t="s">
        <v>79</v>
      </c>
      <c r="BM120" s="198" t="s">
        <v>771</v>
      </c>
    </row>
    <row r="121" spans="1:65" s="2" customFormat="1" ht="21.75" customHeight="1">
      <c r="A121" s="34"/>
      <c r="B121" s="35"/>
      <c r="C121" s="187" t="s">
        <v>264</v>
      </c>
      <c r="D121" s="187" t="s">
        <v>126</v>
      </c>
      <c r="E121" s="188" t="s">
        <v>772</v>
      </c>
      <c r="F121" s="189" t="s">
        <v>773</v>
      </c>
      <c r="G121" s="190" t="s">
        <v>286</v>
      </c>
      <c r="H121" s="191">
        <v>170</v>
      </c>
      <c r="I121" s="192"/>
      <c r="J121" s="193">
        <f t="shared" si="10"/>
        <v>0</v>
      </c>
      <c r="K121" s="189" t="s">
        <v>691</v>
      </c>
      <c r="L121" s="39"/>
      <c r="M121" s="194" t="s">
        <v>19</v>
      </c>
      <c r="N121" s="195" t="s">
        <v>42</v>
      </c>
      <c r="O121" s="64"/>
      <c r="P121" s="196">
        <f t="shared" si="11"/>
        <v>0</v>
      </c>
      <c r="Q121" s="196">
        <v>0</v>
      </c>
      <c r="R121" s="196">
        <f t="shared" si="12"/>
        <v>0</v>
      </c>
      <c r="S121" s="196">
        <v>0</v>
      </c>
      <c r="T121" s="197">
        <f t="shared" si="13"/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8" t="s">
        <v>336</v>
      </c>
      <c r="AT121" s="198" t="s">
        <v>126</v>
      </c>
      <c r="AU121" s="198" t="s">
        <v>81</v>
      </c>
      <c r="AY121" s="17" t="s">
        <v>124</v>
      </c>
      <c r="BE121" s="199">
        <f t="shared" si="14"/>
        <v>0</v>
      </c>
      <c r="BF121" s="199">
        <f t="shared" si="15"/>
        <v>0</v>
      </c>
      <c r="BG121" s="199">
        <f t="shared" si="16"/>
        <v>0</v>
      </c>
      <c r="BH121" s="199">
        <f t="shared" si="17"/>
        <v>0</v>
      </c>
      <c r="BI121" s="199">
        <f t="shared" si="18"/>
        <v>0</v>
      </c>
      <c r="BJ121" s="17" t="s">
        <v>79</v>
      </c>
      <c r="BK121" s="199">
        <f t="shared" si="19"/>
        <v>0</v>
      </c>
      <c r="BL121" s="17" t="s">
        <v>336</v>
      </c>
      <c r="BM121" s="198" t="s">
        <v>774</v>
      </c>
    </row>
    <row r="122" spans="1:65" s="2" customFormat="1" ht="21.75" customHeight="1">
      <c r="A122" s="34"/>
      <c r="B122" s="35"/>
      <c r="C122" s="187" t="s">
        <v>422</v>
      </c>
      <c r="D122" s="187" t="s">
        <v>126</v>
      </c>
      <c r="E122" s="188" t="s">
        <v>775</v>
      </c>
      <c r="F122" s="189" t="s">
        <v>776</v>
      </c>
      <c r="G122" s="190" t="s">
        <v>307</v>
      </c>
      <c r="H122" s="191">
        <v>52</v>
      </c>
      <c r="I122" s="192"/>
      <c r="J122" s="193">
        <f t="shared" si="10"/>
        <v>0</v>
      </c>
      <c r="K122" s="189" t="s">
        <v>737</v>
      </c>
      <c r="L122" s="39"/>
      <c r="M122" s="194" t="s">
        <v>19</v>
      </c>
      <c r="N122" s="195" t="s">
        <v>42</v>
      </c>
      <c r="O122" s="64"/>
      <c r="P122" s="196">
        <f t="shared" si="11"/>
        <v>0</v>
      </c>
      <c r="Q122" s="196">
        <v>0</v>
      </c>
      <c r="R122" s="196">
        <f t="shared" si="12"/>
        <v>0</v>
      </c>
      <c r="S122" s="196">
        <v>0</v>
      </c>
      <c r="T122" s="197">
        <f t="shared" si="1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98" t="s">
        <v>79</v>
      </c>
      <c r="AT122" s="198" t="s">
        <v>126</v>
      </c>
      <c r="AU122" s="198" t="s">
        <v>81</v>
      </c>
      <c r="AY122" s="17" t="s">
        <v>124</v>
      </c>
      <c r="BE122" s="199">
        <f t="shared" si="14"/>
        <v>0</v>
      </c>
      <c r="BF122" s="199">
        <f t="shared" si="15"/>
        <v>0</v>
      </c>
      <c r="BG122" s="199">
        <f t="shared" si="16"/>
        <v>0</v>
      </c>
      <c r="BH122" s="199">
        <f t="shared" si="17"/>
        <v>0</v>
      </c>
      <c r="BI122" s="199">
        <f t="shared" si="18"/>
        <v>0</v>
      </c>
      <c r="BJ122" s="17" t="s">
        <v>79</v>
      </c>
      <c r="BK122" s="199">
        <f t="shared" si="19"/>
        <v>0</v>
      </c>
      <c r="BL122" s="17" t="s">
        <v>79</v>
      </c>
      <c r="BM122" s="198" t="s">
        <v>777</v>
      </c>
    </row>
    <row r="123" spans="1:65" s="2" customFormat="1" ht="21.75" customHeight="1">
      <c r="A123" s="34"/>
      <c r="B123" s="35"/>
      <c r="C123" s="187" t="s">
        <v>269</v>
      </c>
      <c r="D123" s="187" t="s">
        <v>126</v>
      </c>
      <c r="E123" s="188" t="s">
        <v>778</v>
      </c>
      <c r="F123" s="189" t="s">
        <v>779</v>
      </c>
      <c r="G123" s="190" t="s">
        <v>307</v>
      </c>
      <c r="H123" s="191">
        <v>52</v>
      </c>
      <c r="I123" s="192"/>
      <c r="J123" s="193">
        <f t="shared" si="10"/>
        <v>0</v>
      </c>
      <c r="K123" s="189" t="s">
        <v>19</v>
      </c>
      <c r="L123" s="39"/>
      <c r="M123" s="194" t="s">
        <v>19</v>
      </c>
      <c r="N123" s="195" t="s">
        <v>42</v>
      </c>
      <c r="O123" s="64"/>
      <c r="P123" s="196">
        <f t="shared" si="11"/>
        <v>0</v>
      </c>
      <c r="Q123" s="196">
        <v>0</v>
      </c>
      <c r="R123" s="196">
        <f t="shared" si="12"/>
        <v>0</v>
      </c>
      <c r="S123" s="196">
        <v>0</v>
      </c>
      <c r="T123" s="197">
        <f t="shared" si="1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8" t="s">
        <v>79</v>
      </c>
      <c r="AT123" s="198" t="s">
        <v>126</v>
      </c>
      <c r="AU123" s="198" t="s">
        <v>81</v>
      </c>
      <c r="AY123" s="17" t="s">
        <v>124</v>
      </c>
      <c r="BE123" s="199">
        <f t="shared" si="14"/>
        <v>0</v>
      </c>
      <c r="BF123" s="199">
        <f t="shared" si="15"/>
        <v>0</v>
      </c>
      <c r="BG123" s="199">
        <f t="shared" si="16"/>
        <v>0</v>
      </c>
      <c r="BH123" s="199">
        <f t="shared" si="17"/>
        <v>0</v>
      </c>
      <c r="BI123" s="199">
        <f t="shared" si="18"/>
        <v>0</v>
      </c>
      <c r="BJ123" s="17" t="s">
        <v>79</v>
      </c>
      <c r="BK123" s="199">
        <f t="shared" si="19"/>
        <v>0</v>
      </c>
      <c r="BL123" s="17" t="s">
        <v>79</v>
      </c>
      <c r="BM123" s="198" t="s">
        <v>780</v>
      </c>
    </row>
    <row r="124" spans="1:65" s="2" customFormat="1" ht="21.75" customHeight="1">
      <c r="A124" s="34"/>
      <c r="B124" s="35"/>
      <c r="C124" s="187" t="s">
        <v>431</v>
      </c>
      <c r="D124" s="187" t="s">
        <v>126</v>
      </c>
      <c r="E124" s="188" t="s">
        <v>781</v>
      </c>
      <c r="F124" s="189" t="s">
        <v>782</v>
      </c>
      <c r="G124" s="190" t="s">
        <v>307</v>
      </c>
      <c r="H124" s="191">
        <v>12</v>
      </c>
      <c r="I124" s="192"/>
      <c r="J124" s="193">
        <f t="shared" si="10"/>
        <v>0</v>
      </c>
      <c r="K124" s="189" t="s">
        <v>19</v>
      </c>
      <c r="L124" s="39"/>
      <c r="M124" s="194" t="s">
        <v>19</v>
      </c>
      <c r="N124" s="195" t="s">
        <v>42</v>
      </c>
      <c r="O124" s="64"/>
      <c r="P124" s="196">
        <f t="shared" si="11"/>
        <v>0</v>
      </c>
      <c r="Q124" s="196">
        <v>0</v>
      </c>
      <c r="R124" s="196">
        <f t="shared" si="12"/>
        <v>0</v>
      </c>
      <c r="S124" s="196">
        <v>0</v>
      </c>
      <c r="T124" s="197">
        <f t="shared" si="1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8" t="s">
        <v>79</v>
      </c>
      <c r="AT124" s="198" t="s">
        <v>126</v>
      </c>
      <c r="AU124" s="198" t="s">
        <v>81</v>
      </c>
      <c r="AY124" s="17" t="s">
        <v>124</v>
      </c>
      <c r="BE124" s="199">
        <f t="shared" si="14"/>
        <v>0</v>
      </c>
      <c r="BF124" s="199">
        <f t="shared" si="15"/>
        <v>0</v>
      </c>
      <c r="BG124" s="199">
        <f t="shared" si="16"/>
        <v>0</v>
      </c>
      <c r="BH124" s="199">
        <f t="shared" si="17"/>
        <v>0</v>
      </c>
      <c r="BI124" s="199">
        <f t="shared" si="18"/>
        <v>0</v>
      </c>
      <c r="BJ124" s="17" t="s">
        <v>79</v>
      </c>
      <c r="BK124" s="199">
        <f t="shared" si="19"/>
        <v>0</v>
      </c>
      <c r="BL124" s="17" t="s">
        <v>79</v>
      </c>
      <c r="BM124" s="198" t="s">
        <v>783</v>
      </c>
    </row>
    <row r="125" spans="1:65" s="2" customFormat="1" ht="21.75" customHeight="1">
      <c r="A125" s="34"/>
      <c r="B125" s="35"/>
      <c r="C125" s="187" t="s">
        <v>274</v>
      </c>
      <c r="D125" s="187" t="s">
        <v>126</v>
      </c>
      <c r="E125" s="188" t="s">
        <v>784</v>
      </c>
      <c r="F125" s="189" t="s">
        <v>727</v>
      </c>
      <c r="G125" s="190" t="s">
        <v>307</v>
      </c>
      <c r="H125" s="191">
        <v>1</v>
      </c>
      <c r="I125" s="192"/>
      <c r="J125" s="193">
        <f t="shared" si="10"/>
        <v>0</v>
      </c>
      <c r="K125" s="189" t="s">
        <v>691</v>
      </c>
      <c r="L125" s="39"/>
      <c r="M125" s="194" t="s">
        <v>19</v>
      </c>
      <c r="N125" s="195" t="s">
        <v>42</v>
      </c>
      <c r="O125" s="64"/>
      <c r="P125" s="196">
        <f t="shared" si="11"/>
        <v>0</v>
      </c>
      <c r="Q125" s="196">
        <v>0</v>
      </c>
      <c r="R125" s="196">
        <f t="shared" si="12"/>
        <v>0</v>
      </c>
      <c r="S125" s="196">
        <v>0</v>
      </c>
      <c r="T125" s="197">
        <f t="shared" si="1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8" t="s">
        <v>79</v>
      </c>
      <c r="AT125" s="198" t="s">
        <v>126</v>
      </c>
      <c r="AU125" s="198" t="s">
        <v>81</v>
      </c>
      <c r="AY125" s="17" t="s">
        <v>124</v>
      </c>
      <c r="BE125" s="199">
        <f t="shared" si="14"/>
        <v>0</v>
      </c>
      <c r="BF125" s="199">
        <f t="shared" si="15"/>
        <v>0</v>
      </c>
      <c r="BG125" s="199">
        <f t="shared" si="16"/>
        <v>0</v>
      </c>
      <c r="BH125" s="199">
        <f t="shared" si="17"/>
        <v>0</v>
      </c>
      <c r="BI125" s="199">
        <f t="shared" si="18"/>
        <v>0</v>
      </c>
      <c r="BJ125" s="17" t="s">
        <v>79</v>
      </c>
      <c r="BK125" s="199">
        <f t="shared" si="19"/>
        <v>0</v>
      </c>
      <c r="BL125" s="17" t="s">
        <v>79</v>
      </c>
      <c r="BM125" s="198" t="s">
        <v>785</v>
      </c>
    </row>
    <row r="126" spans="1:65" s="2" customFormat="1" ht="21.75" customHeight="1">
      <c r="A126" s="34"/>
      <c r="B126" s="35"/>
      <c r="C126" s="187" t="s">
        <v>440</v>
      </c>
      <c r="D126" s="187" t="s">
        <v>126</v>
      </c>
      <c r="E126" s="188" t="s">
        <v>786</v>
      </c>
      <c r="F126" s="189" t="s">
        <v>787</v>
      </c>
      <c r="G126" s="190" t="s">
        <v>307</v>
      </c>
      <c r="H126" s="191">
        <v>1</v>
      </c>
      <c r="I126" s="192"/>
      <c r="J126" s="193">
        <f t="shared" si="10"/>
        <v>0</v>
      </c>
      <c r="K126" s="189" t="s">
        <v>19</v>
      </c>
      <c r="L126" s="39"/>
      <c r="M126" s="194" t="s">
        <v>19</v>
      </c>
      <c r="N126" s="195" t="s">
        <v>42</v>
      </c>
      <c r="O126" s="64"/>
      <c r="P126" s="196">
        <f t="shared" si="11"/>
        <v>0</v>
      </c>
      <c r="Q126" s="196">
        <v>0</v>
      </c>
      <c r="R126" s="196">
        <f t="shared" si="12"/>
        <v>0</v>
      </c>
      <c r="S126" s="196">
        <v>0</v>
      </c>
      <c r="T126" s="197">
        <f t="shared" si="1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8" t="s">
        <v>336</v>
      </c>
      <c r="AT126" s="198" t="s">
        <v>126</v>
      </c>
      <c r="AU126" s="198" t="s">
        <v>81</v>
      </c>
      <c r="AY126" s="17" t="s">
        <v>124</v>
      </c>
      <c r="BE126" s="199">
        <f t="shared" si="14"/>
        <v>0</v>
      </c>
      <c r="BF126" s="199">
        <f t="shared" si="15"/>
        <v>0</v>
      </c>
      <c r="BG126" s="199">
        <f t="shared" si="16"/>
        <v>0</v>
      </c>
      <c r="BH126" s="199">
        <f t="shared" si="17"/>
        <v>0</v>
      </c>
      <c r="BI126" s="199">
        <f t="shared" si="18"/>
        <v>0</v>
      </c>
      <c r="BJ126" s="17" t="s">
        <v>79</v>
      </c>
      <c r="BK126" s="199">
        <f t="shared" si="19"/>
        <v>0</v>
      </c>
      <c r="BL126" s="17" t="s">
        <v>336</v>
      </c>
      <c r="BM126" s="198" t="s">
        <v>788</v>
      </c>
    </row>
    <row r="127" spans="1:65" s="2" customFormat="1" ht="21.75" customHeight="1">
      <c r="A127" s="34"/>
      <c r="B127" s="35"/>
      <c r="C127" s="187" t="s">
        <v>287</v>
      </c>
      <c r="D127" s="187" t="s">
        <v>126</v>
      </c>
      <c r="E127" s="188" t="s">
        <v>789</v>
      </c>
      <c r="F127" s="189" t="s">
        <v>790</v>
      </c>
      <c r="G127" s="190" t="s">
        <v>307</v>
      </c>
      <c r="H127" s="191">
        <v>8</v>
      </c>
      <c r="I127" s="192"/>
      <c r="J127" s="193">
        <f t="shared" si="10"/>
        <v>0</v>
      </c>
      <c r="K127" s="189" t="s">
        <v>19</v>
      </c>
      <c r="L127" s="39"/>
      <c r="M127" s="194" t="s">
        <v>19</v>
      </c>
      <c r="N127" s="195" t="s">
        <v>42</v>
      </c>
      <c r="O127" s="64"/>
      <c r="P127" s="196">
        <f t="shared" si="11"/>
        <v>0</v>
      </c>
      <c r="Q127" s="196">
        <v>0</v>
      </c>
      <c r="R127" s="196">
        <f t="shared" si="12"/>
        <v>0</v>
      </c>
      <c r="S127" s="196">
        <v>0</v>
      </c>
      <c r="T127" s="197">
        <f t="shared" si="1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8" t="s">
        <v>79</v>
      </c>
      <c r="AT127" s="198" t="s">
        <v>126</v>
      </c>
      <c r="AU127" s="198" t="s">
        <v>81</v>
      </c>
      <c r="AY127" s="17" t="s">
        <v>124</v>
      </c>
      <c r="BE127" s="199">
        <f t="shared" si="14"/>
        <v>0</v>
      </c>
      <c r="BF127" s="199">
        <f t="shared" si="15"/>
        <v>0</v>
      </c>
      <c r="BG127" s="199">
        <f t="shared" si="16"/>
        <v>0</v>
      </c>
      <c r="BH127" s="199">
        <f t="shared" si="17"/>
        <v>0</v>
      </c>
      <c r="BI127" s="199">
        <f t="shared" si="18"/>
        <v>0</v>
      </c>
      <c r="BJ127" s="17" t="s">
        <v>79</v>
      </c>
      <c r="BK127" s="199">
        <f t="shared" si="19"/>
        <v>0</v>
      </c>
      <c r="BL127" s="17" t="s">
        <v>79</v>
      </c>
      <c r="BM127" s="198" t="s">
        <v>791</v>
      </c>
    </row>
    <row r="128" spans="1:65" s="2" customFormat="1" ht="21.75" customHeight="1">
      <c r="A128" s="34"/>
      <c r="B128" s="35"/>
      <c r="C128" s="187" t="s">
        <v>451</v>
      </c>
      <c r="D128" s="187" t="s">
        <v>126</v>
      </c>
      <c r="E128" s="188" t="s">
        <v>792</v>
      </c>
      <c r="F128" s="189" t="s">
        <v>793</v>
      </c>
      <c r="G128" s="190" t="s">
        <v>307</v>
      </c>
      <c r="H128" s="191">
        <v>16</v>
      </c>
      <c r="I128" s="192"/>
      <c r="J128" s="193">
        <f t="shared" si="10"/>
        <v>0</v>
      </c>
      <c r="K128" s="189" t="s">
        <v>691</v>
      </c>
      <c r="L128" s="39"/>
      <c r="M128" s="194" t="s">
        <v>19</v>
      </c>
      <c r="N128" s="195" t="s">
        <v>42</v>
      </c>
      <c r="O128" s="64"/>
      <c r="P128" s="196">
        <f t="shared" si="11"/>
        <v>0</v>
      </c>
      <c r="Q128" s="196">
        <v>0</v>
      </c>
      <c r="R128" s="196">
        <f t="shared" si="12"/>
        <v>0</v>
      </c>
      <c r="S128" s="196">
        <v>0</v>
      </c>
      <c r="T128" s="197">
        <f t="shared" si="1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8" t="s">
        <v>79</v>
      </c>
      <c r="AT128" s="198" t="s">
        <v>126</v>
      </c>
      <c r="AU128" s="198" t="s">
        <v>81</v>
      </c>
      <c r="AY128" s="17" t="s">
        <v>124</v>
      </c>
      <c r="BE128" s="199">
        <f t="shared" si="14"/>
        <v>0</v>
      </c>
      <c r="BF128" s="199">
        <f t="shared" si="15"/>
        <v>0</v>
      </c>
      <c r="BG128" s="199">
        <f t="shared" si="16"/>
        <v>0</v>
      </c>
      <c r="BH128" s="199">
        <f t="shared" si="17"/>
        <v>0</v>
      </c>
      <c r="BI128" s="199">
        <f t="shared" si="18"/>
        <v>0</v>
      </c>
      <c r="BJ128" s="17" t="s">
        <v>79</v>
      </c>
      <c r="BK128" s="199">
        <f t="shared" si="19"/>
        <v>0</v>
      </c>
      <c r="BL128" s="17" t="s">
        <v>79</v>
      </c>
      <c r="BM128" s="198" t="s">
        <v>794</v>
      </c>
    </row>
    <row r="129" spans="1:65" s="2" customFormat="1" ht="16.5" customHeight="1">
      <c r="A129" s="34"/>
      <c r="B129" s="35"/>
      <c r="C129" s="187" t="s">
        <v>295</v>
      </c>
      <c r="D129" s="187" t="s">
        <v>126</v>
      </c>
      <c r="E129" s="188" t="s">
        <v>795</v>
      </c>
      <c r="F129" s="189" t="s">
        <v>796</v>
      </c>
      <c r="G129" s="190" t="s">
        <v>307</v>
      </c>
      <c r="H129" s="191">
        <v>4</v>
      </c>
      <c r="I129" s="192"/>
      <c r="J129" s="193">
        <f t="shared" si="10"/>
        <v>0</v>
      </c>
      <c r="K129" s="189" t="s">
        <v>737</v>
      </c>
      <c r="L129" s="39"/>
      <c r="M129" s="194" t="s">
        <v>19</v>
      </c>
      <c r="N129" s="195" t="s">
        <v>42</v>
      </c>
      <c r="O129" s="64"/>
      <c r="P129" s="196">
        <f t="shared" si="11"/>
        <v>0</v>
      </c>
      <c r="Q129" s="196">
        <v>0</v>
      </c>
      <c r="R129" s="196">
        <f t="shared" si="12"/>
        <v>0</v>
      </c>
      <c r="S129" s="196">
        <v>0</v>
      </c>
      <c r="T129" s="197">
        <f t="shared" si="1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8" t="s">
        <v>79</v>
      </c>
      <c r="AT129" s="198" t="s">
        <v>126</v>
      </c>
      <c r="AU129" s="198" t="s">
        <v>81</v>
      </c>
      <c r="AY129" s="17" t="s">
        <v>124</v>
      </c>
      <c r="BE129" s="199">
        <f t="shared" si="14"/>
        <v>0</v>
      </c>
      <c r="BF129" s="199">
        <f t="shared" si="15"/>
        <v>0</v>
      </c>
      <c r="BG129" s="199">
        <f t="shared" si="16"/>
        <v>0</v>
      </c>
      <c r="BH129" s="199">
        <f t="shared" si="17"/>
        <v>0</v>
      </c>
      <c r="BI129" s="199">
        <f t="shared" si="18"/>
        <v>0</v>
      </c>
      <c r="BJ129" s="17" t="s">
        <v>79</v>
      </c>
      <c r="BK129" s="199">
        <f t="shared" si="19"/>
        <v>0</v>
      </c>
      <c r="BL129" s="17" t="s">
        <v>79</v>
      </c>
      <c r="BM129" s="198" t="s">
        <v>797</v>
      </c>
    </row>
    <row r="130" spans="1:65" s="2" customFormat="1" ht="21.75" customHeight="1">
      <c r="A130" s="34"/>
      <c r="B130" s="35"/>
      <c r="C130" s="187" t="s">
        <v>464</v>
      </c>
      <c r="D130" s="187" t="s">
        <v>126</v>
      </c>
      <c r="E130" s="188" t="s">
        <v>798</v>
      </c>
      <c r="F130" s="189" t="s">
        <v>799</v>
      </c>
      <c r="G130" s="190" t="s">
        <v>307</v>
      </c>
      <c r="H130" s="191">
        <v>4</v>
      </c>
      <c r="I130" s="192"/>
      <c r="J130" s="193">
        <f t="shared" si="10"/>
        <v>0</v>
      </c>
      <c r="K130" s="189" t="s">
        <v>19</v>
      </c>
      <c r="L130" s="39"/>
      <c r="M130" s="194" t="s">
        <v>19</v>
      </c>
      <c r="N130" s="195" t="s">
        <v>42</v>
      </c>
      <c r="O130" s="64"/>
      <c r="P130" s="196">
        <f t="shared" si="11"/>
        <v>0</v>
      </c>
      <c r="Q130" s="196">
        <v>0</v>
      </c>
      <c r="R130" s="196">
        <f t="shared" si="12"/>
        <v>0</v>
      </c>
      <c r="S130" s="196">
        <v>0</v>
      </c>
      <c r="T130" s="197">
        <f t="shared" si="1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8" t="s">
        <v>79</v>
      </c>
      <c r="AT130" s="198" t="s">
        <v>126</v>
      </c>
      <c r="AU130" s="198" t="s">
        <v>81</v>
      </c>
      <c r="AY130" s="17" t="s">
        <v>124</v>
      </c>
      <c r="BE130" s="199">
        <f t="shared" si="14"/>
        <v>0</v>
      </c>
      <c r="BF130" s="199">
        <f t="shared" si="15"/>
        <v>0</v>
      </c>
      <c r="BG130" s="199">
        <f t="shared" si="16"/>
        <v>0</v>
      </c>
      <c r="BH130" s="199">
        <f t="shared" si="17"/>
        <v>0</v>
      </c>
      <c r="BI130" s="199">
        <f t="shared" si="18"/>
        <v>0</v>
      </c>
      <c r="BJ130" s="17" t="s">
        <v>79</v>
      </c>
      <c r="BK130" s="199">
        <f t="shared" si="19"/>
        <v>0</v>
      </c>
      <c r="BL130" s="17" t="s">
        <v>79</v>
      </c>
      <c r="BM130" s="198" t="s">
        <v>800</v>
      </c>
    </row>
    <row r="131" spans="1:65" s="2" customFormat="1" ht="16.5" customHeight="1">
      <c r="A131" s="34"/>
      <c r="B131" s="35"/>
      <c r="C131" s="187" t="s">
        <v>256</v>
      </c>
      <c r="D131" s="187" t="s">
        <v>126</v>
      </c>
      <c r="E131" s="188" t="s">
        <v>801</v>
      </c>
      <c r="F131" s="189" t="s">
        <v>802</v>
      </c>
      <c r="G131" s="190" t="s">
        <v>307</v>
      </c>
      <c r="H131" s="191">
        <v>32</v>
      </c>
      <c r="I131" s="192"/>
      <c r="J131" s="193">
        <f t="shared" si="10"/>
        <v>0</v>
      </c>
      <c r="K131" s="189" t="s">
        <v>691</v>
      </c>
      <c r="L131" s="39"/>
      <c r="M131" s="194" t="s">
        <v>19</v>
      </c>
      <c r="N131" s="195" t="s">
        <v>42</v>
      </c>
      <c r="O131" s="64"/>
      <c r="P131" s="196">
        <f t="shared" si="11"/>
        <v>0</v>
      </c>
      <c r="Q131" s="196">
        <v>0</v>
      </c>
      <c r="R131" s="196">
        <f t="shared" si="12"/>
        <v>0</v>
      </c>
      <c r="S131" s="196">
        <v>0</v>
      </c>
      <c r="T131" s="197">
        <f t="shared" si="1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8" t="s">
        <v>79</v>
      </c>
      <c r="AT131" s="198" t="s">
        <v>126</v>
      </c>
      <c r="AU131" s="198" t="s">
        <v>81</v>
      </c>
      <c r="AY131" s="17" t="s">
        <v>124</v>
      </c>
      <c r="BE131" s="199">
        <f t="shared" si="14"/>
        <v>0</v>
      </c>
      <c r="BF131" s="199">
        <f t="shared" si="15"/>
        <v>0</v>
      </c>
      <c r="BG131" s="199">
        <f t="shared" si="16"/>
        <v>0</v>
      </c>
      <c r="BH131" s="199">
        <f t="shared" si="17"/>
        <v>0</v>
      </c>
      <c r="BI131" s="199">
        <f t="shared" si="18"/>
        <v>0</v>
      </c>
      <c r="BJ131" s="17" t="s">
        <v>79</v>
      </c>
      <c r="BK131" s="199">
        <f t="shared" si="19"/>
        <v>0</v>
      </c>
      <c r="BL131" s="17" t="s">
        <v>79</v>
      </c>
      <c r="BM131" s="198" t="s">
        <v>803</v>
      </c>
    </row>
    <row r="132" spans="1:65" s="2" customFormat="1" ht="16.5" customHeight="1">
      <c r="A132" s="34"/>
      <c r="B132" s="35"/>
      <c r="C132" s="187" t="s">
        <v>415</v>
      </c>
      <c r="D132" s="187" t="s">
        <v>126</v>
      </c>
      <c r="E132" s="188" t="s">
        <v>804</v>
      </c>
      <c r="F132" s="189" t="s">
        <v>805</v>
      </c>
      <c r="G132" s="190" t="s">
        <v>307</v>
      </c>
      <c r="H132" s="191">
        <v>8</v>
      </c>
      <c r="I132" s="192"/>
      <c r="J132" s="193">
        <f t="shared" si="10"/>
        <v>0</v>
      </c>
      <c r="K132" s="189" t="s">
        <v>691</v>
      </c>
      <c r="L132" s="39"/>
      <c r="M132" s="194" t="s">
        <v>19</v>
      </c>
      <c r="N132" s="195" t="s">
        <v>42</v>
      </c>
      <c r="O132" s="64"/>
      <c r="P132" s="196">
        <f t="shared" si="11"/>
        <v>0</v>
      </c>
      <c r="Q132" s="196">
        <v>0</v>
      </c>
      <c r="R132" s="196">
        <f t="shared" si="12"/>
        <v>0</v>
      </c>
      <c r="S132" s="196">
        <v>0</v>
      </c>
      <c r="T132" s="197">
        <f t="shared" si="1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79</v>
      </c>
      <c r="AT132" s="198" t="s">
        <v>126</v>
      </c>
      <c r="AU132" s="198" t="s">
        <v>81</v>
      </c>
      <c r="AY132" s="17" t="s">
        <v>124</v>
      </c>
      <c r="BE132" s="199">
        <f t="shared" si="14"/>
        <v>0</v>
      </c>
      <c r="BF132" s="199">
        <f t="shared" si="15"/>
        <v>0</v>
      </c>
      <c r="BG132" s="199">
        <f t="shared" si="16"/>
        <v>0</v>
      </c>
      <c r="BH132" s="199">
        <f t="shared" si="17"/>
        <v>0</v>
      </c>
      <c r="BI132" s="199">
        <f t="shared" si="18"/>
        <v>0</v>
      </c>
      <c r="BJ132" s="17" t="s">
        <v>79</v>
      </c>
      <c r="BK132" s="199">
        <f t="shared" si="19"/>
        <v>0</v>
      </c>
      <c r="BL132" s="17" t="s">
        <v>79</v>
      </c>
      <c r="BM132" s="198" t="s">
        <v>806</v>
      </c>
    </row>
    <row r="133" spans="1:65" s="2" customFormat="1" ht="16.5" customHeight="1">
      <c r="A133" s="34"/>
      <c r="B133" s="35"/>
      <c r="C133" s="187" t="s">
        <v>253</v>
      </c>
      <c r="D133" s="187" t="s">
        <v>126</v>
      </c>
      <c r="E133" s="188" t="s">
        <v>807</v>
      </c>
      <c r="F133" s="189" t="s">
        <v>808</v>
      </c>
      <c r="G133" s="190" t="s">
        <v>307</v>
      </c>
      <c r="H133" s="191">
        <v>176</v>
      </c>
      <c r="I133" s="192"/>
      <c r="J133" s="193">
        <f t="shared" si="10"/>
        <v>0</v>
      </c>
      <c r="K133" s="189" t="s">
        <v>691</v>
      </c>
      <c r="L133" s="39"/>
      <c r="M133" s="194" t="s">
        <v>19</v>
      </c>
      <c r="N133" s="195" t="s">
        <v>42</v>
      </c>
      <c r="O133" s="64"/>
      <c r="P133" s="196">
        <f t="shared" si="11"/>
        <v>0</v>
      </c>
      <c r="Q133" s="196">
        <v>0</v>
      </c>
      <c r="R133" s="196">
        <f t="shared" si="12"/>
        <v>0</v>
      </c>
      <c r="S133" s="196">
        <v>0</v>
      </c>
      <c r="T133" s="197">
        <f t="shared" si="1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336</v>
      </c>
      <c r="AT133" s="198" t="s">
        <v>126</v>
      </c>
      <c r="AU133" s="198" t="s">
        <v>81</v>
      </c>
      <c r="AY133" s="17" t="s">
        <v>124</v>
      </c>
      <c r="BE133" s="199">
        <f t="shared" si="14"/>
        <v>0</v>
      </c>
      <c r="BF133" s="199">
        <f t="shared" si="15"/>
        <v>0</v>
      </c>
      <c r="BG133" s="199">
        <f t="shared" si="16"/>
        <v>0</v>
      </c>
      <c r="BH133" s="199">
        <f t="shared" si="17"/>
        <v>0</v>
      </c>
      <c r="BI133" s="199">
        <f t="shared" si="18"/>
        <v>0</v>
      </c>
      <c r="BJ133" s="17" t="s">
        <v>79</v>
      </c>
      <c r="BK133" s="199">
        <f t="shared" si="19"/>
        <v>0</v>
      </c>
      <c r="BL133" s="17" t="s">
        <v>336</v>
      </c>
      <c r="BM133" s="198" t="s">
        <v>809</v>
      </c>
    </row>
    <row r="134" spans="1:65" s="2" customFormat="1" ht="16.5" customHeight="1">
      <c r="A134" s="34"/>
      <c r="B134" s="35"/>
      <c r="C134" s="187" t="s">
        <v>399</v>
      </c>
      <c r="D134" s="187" t="s">
        <v>126</v>
      </c>
      <c r="E134" s="188" t="s">
        <v>810</v>
      </c>
      <c r="F134" s="189" t="s">
        <v>811</v>
      </c>
      <c r="G134" s="190" t="s">
        <v>307</v>
      </c>
      <c r="H134" s="191">
        <v>8</v>
      </c>
      <c r="I134" s="192"/>
      <c r="J134" s="193">
        <f t="shared" si="10"/>
        <v>0</v>
      </c>
      <c r="K134" s="189" t="s">
        <v>691</v>
      </c>
      <c r="L134" s="39"/>
      <c r="M134" s="194" t="s">
        <v>19</v>
      </c>
      <c r="N134" s="195" t="s">
        <v>42</v>
      </c>
      <c r="O134" s="64"/>
      <c r="P134" s="196">
        <f t="shared" si="11"/>
        <v>0</v>
      </c>
      <c r="Q134" s="196">
        <v>0</v>
      </c>
      <c r="R134" s="196">
        <f t="shared" si="12"/>
        <v>0</v>
      </c>
      <c r="S134" s="196">
        <v>0</v>
      </c>
      <c r="T134" s="197">
        <f t="shared" si="1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336</v>
      </c>
      <c r="AT134" s="198" t="s">
        <v>126</v>
      </c>
      <c r="AU134" s="198" t="s">
        <v>81</v>
      </c>
      <c r="AY134" s="17" t="s">
        <v>124</v>
      </c>
      <c r="BE134" s="199">
        <f t="shared" si="14"/>
        <v>0</v>
      </c>
      <c r="BF134" s="199">
        <f t="shared" si="15"/>
        <v>0</v>
      </c>
      <c r="BG134" s="199">
        <f t="shared" si="16"/>
        <v>0</v>
      </c>
      <c r="BH134" s="199">
        <f t="shared" si="17"/>
        <v>0</v>
      </c>
      <c r="BI134" s="199">
        <f t="shared" si="18"/>
        <v>0</v>
      </c>
      <c r="BJ134" s="17" t="s">
        <v>79</v>
      </c>
      <c r="BK134" s="199">
        <f t="shared" si="19"/>
        <v>0</v>
      </c>
      <c r="BL134" s="17" t="s">
        <v>336</v>
      </c>
      <c r="BM134" s="198" t="s">
        <v>812</v>
      </c>
    </row>
    <row r="135" spans="1:65" s="2" customFormat="1" ht="16.5" customHeight="1">
      <c r="A135" s="34"/>
      <c r="B135" s="35"/>
      <c r="C135" s="187" t="s">
        <v>301</v>
      </c>
      <c r="D135" s="187" t="s">
        <v>126</v>
      </c>
      <c r="E135" s="188" t="s">
        <v>813</v>
      </c>
      <c r="F135" s="189" t="s">
        <v>746</v>
      </c>
      <c r="G135" s="190" t="s">
        <v>639</v>
      </c>
      <c r="H135" s="191">
        <v>4</v>
      </c>
      <c r="I135" s="192"/>
      <c r="J135" s="193">
        <f t="shared" si="10"/>
        <v>0</v>
      </c>
      <c r="K135" s="189" t="s">
        <v>19</v>
      </c>
      <c r="L135" s="39"/>
      <c r="M135" s="194" t="s">
        <v>19</v>
      </c>
      <c r="N135" s="195" t="s">
        <v>42</v>
      </c>
      <c r="O135" s="64"/>
      <c r="P135" s="196">
        <f t="shared" si="11"/>
        <v>0</v>
      </c>
      <c r="Q135" s="196">
        <v>0</v>
      </c>
      <c r="R135" s="196">
        <f t="shared" si="12"/>
        <v>0</v>
      </c>
      <c r="S135" s="196">
        <v>0</v>
      </c>
      <c r="T135" s="197">
        <f t="shared" si="1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336</v>
      </c>
      <c r="AT135" s="198" t="s">
        <v>126</v>
      </c>
      <c r="AU135" s="198" t="s">
        <v>81</v>
      </c>
      <c r="AY135" s="17" t="s">
        <v>124</v>
      </c>
      <c r="BE135" s="199">
        <f t="shared" si="14"/>
        <v>0</v>
      </c>
      <c r="BF135" s="199">
        <f t="shared" si="15"/>
        <v>0</v>
      </c>
      <c r="BG135" s="199">
        <f t="shared" si="16"/>
        <v>0</v>
      </c>
      <c r="BH135" s="199">
        <f t="shared" si="17"/>
        <v>0</v>
      </c>
      <c r="BI135" s="199">
        <f t="shared" si="18"/>
        <v>0</v>
      </c>
      <c r="BJ135" s="17" t="s">
        <v>79</v>
      </c>
      <c r="BK135" s="199">
        <f t="shared" si="19"/>
        <v>0</v>
      </c>
      <c r="BL135" s="17" t="s">
        <v>336</v>
      </c>
      <c r="BM135" s="198" t="s">
        <v>814</v>
      </c>
    </row>
    <row r="136" spans="1:65" s="2" customFormat="1" ht="16.5" customHeight="1">
      <c r="A136" s="34"/>
      <c r="B136" s="35"/>
      <c r="C136" s="187" t="s">
        <v>474</v>
      </c>
      <c r="D136" s="187" t="s">
        <v>126</v>
      </c>
      <c r="E136" s="188" t="s">
        <v>815</v>
      </c>
      <c r="F136" s="189" t="s">
        <v>816</v>
      </c>
      <c r="G136" s="190" t="s">
        <v>639</v>
      </c>
      <c r="H136" s="191">
        <v>4</v>
      </c>
      <c r="I136" s="192"/>
      <c r="J136" s="193">
        <f t="shared" si="10"/>
        <v>0</v>
      </c>
      <c r="K136" s="189" t="s">
        <v>19</v>
      </c>
      <c r="L136" s="39"/>
      <c r="M136" s="194" t="s">
        <v>19</v>
      </c>
      <c r="N136" s="195" t="s">
        <v>42</v>
      </c>
      <c r="O136" s="64"/>
      <c r="P136" s="196">
        <f t="shared" si="11"/>
        <v>0</v>
      </c>
      <c r="Q136" s="196">
        <v>0</v>
      </c>
      <c r="R136" s="196">
        <f t="shared" si="12"/>
        <v>0</v>
      </c>
      <c r="S136" s="196">
        <v>0</v>
      </c>
      <c r="T136" s="197">
        <f t="shared" si="1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336</v>
      </c>
      <c r="AT136" s="198" t="s">
        <v>126</v>
      </c>
      <c r="AU136" s="198" t="s">
        <v>81</v>
      </c>
      <c r="AY136" s="17" t="s">
        <v>124</v>
      </c>
      <c r="BE136" s="199">
        <f t="shared" si="14"/>
        <v>0</v>
      </c>
      <c r="BF136" s="199">
        <f t="shared" si="15"/>
        <v>0</v>
      </c>
      <c r="BG136" s="199">
        <f t="shared" si="16"/>
        <v>0</v>
      </c>
      <c r="BH136" s="199">
        <f t="shared" si="17"/>
        <v>0</v>
      </c>
      <c r="BI136" s="199">
        <f t="shared" si="18"/>
        <v>0</v>
      </c>
      <c r="BJ136" s="17" t="s">
        <v>79</v>
      </c>
      <c r="BK136" s="199">
        <f t="shared" si="19"/>
        <v>0</v>
      </c>
      <c r="BL136" s="17" t="s">
        <v>336</v>
      </c>
      <c r="BM136" s="198" t="s">
        <v>817</v>
      </c>
    </row>
    <row r="137" spans="1:65" s="2" customFormat="1" ht="21.75" customHeight="1">
      <c r="A137" s="34"/>
      <c r="B137" s="35"/>
      <c r="C137" s="187" t="s">
        <v>308</v>
      </c>
      <c r="D137" s="187" t="s">
        <v>126</v>
      </c>
      <c r="E137" s="188" t="s">
        <v>818</v>
      </c>
      <c r="F137" s="189" t="s">
        <v>749</v>
      </c>
      <c r="G137" s="190" t="s">
        <v>639</v>
      </c>
      <c r="H137" s="191">
        <v>8</v>
      </c>
      <c r="I137" s="192"/>
      <c r="J137" s="193">
        <f t="shared" si="10"/>
        <v>0</v>
      </c>
      <c r="K137" s="189" t="s">
        <v>19</v>
      </c>
      <c r="L137" s="39"/>
      <c r="M137" s="194" t="s">
        <v>19</v>
      </c>
      <c r="N137" s="195" t="s">
        <v>42</v>
      </c>
      <c r="O137" s="64"/>
      <c r="P137" s="196">
        <f t="shared" si="11"/>
        <v>0</v>
      </c>
      <c r="Q137" s="196">
        <v>0</v>
      </c>
      <c r="R137" s="196">
        <f t="shared" si="12"/>
        <v>0</v>
      </c>
      <c r="S137" s="196">
        <v>0</v>
      </c>
      <c r="T137" s="197">
        <f t="shared" si="1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336</v>
      </c>
      <c r="AT137" s="198" t="s">
        <v>126</v>
      </c>
      <c r="AU137" s="198" t="s">
        <v>81</v>
      </c>
      <c r="AY137" s="17" t="s">
        <v>124</v>
      </c>
      <c r="BE137" s="199">
        <f t="shared" si="14"/>
        <v>0</v>
      </c>
      <c r="BF137" s="199">
        <f t="shared" si="15"/>
        <v>0</v>
      </c>
      <c r="BG137" s="199">
        <f t="shared" si="16"/>
        <v>0</v>
      </c>
      <c r="BH137" s="199">
        <f t="shared" si="17"/>
        <v>0</v>
      </c>
      <c r="BI137" s="199">
        <f t="shared" si="18"/>
        <v>0</v>
      </c>
      <c r="BJ137" s="17" t="s">
        <v>79</v>
      </c>
      <c r="BK137" s="199">
        <f t="shared" si="19"/>
        <v>0</v>
      </c>
      <c r="BL137" s="17" t="s">
        <v>336</v>
      </c>
      <c r="BM137" s="198" t="s">
        <v>819</v>
      </c>
    </row>
    <row r="138" spans="1:65" s="2" customFormat="1" ht="16.5" customHeight="1">
      <c r="A138" s="34"/>
      <c r="B138" s="35"/>
      <c r="C138" s="187" t="s">
        <v>485</v>
      </c>
      <c r="D138" s="187" t="s">
        <v>126</v>
      </c>
      <c r="E138" s="188" t="s">
        <v>820</v>
      </c>
      <c r="F138" s="189" t="s">
        <v>752</v>
      </c>
      <c r="G138" s="190" t="s">
        <v>639</v>
      </c>
      <c r="H138" s="191">
        <v>1</v>
      </c>
      <c r="I138" s="192"/>
      <c r="J138" s="193">
        <f t="shared" si="10"/>
        <v>0</v>
      </c>
      <c r="K138" s="189" t="s">
        <v>19</v>
      </c>
      <c r="L138" s="39"/>
      <c r="M138" s="194" t="s">
        <v>19</v>
      </c>
      <c r="N138" s="195" t="s">
        <v>42</v>
      </c>
      <c r="O138" s="64"/>
      <c r="P138" s="196">
        <f t="shared" si="11"/>
        <v>0</v>
      </c>
      <c r="Q138" s="196">
        <v>0</v>
      </c>
      <c r="R138" s="196">
        <f t="shared" si="12"/>
        <v>0</v>
      </c>
      <c r="S138" s="196">
        <v>0</v>
      </c>
      <c r="T138" s="197">
        <f t="shared" si="1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336</v>
      </c>
      <c r="AT138" s="198" t="s">
        <v>126</v>
      </c>
      <c r="AU138" s="198" t="s">
        <v>81</v>
      </c>
      <c r="AY138" s="17" t="s">
        <v>124</v>
      </c>
      <c r="BE138" s="199">
        <f t="shared" si="14"/>
        <v>0</v>
      </c>
      <c r="BF138" s="199">
        <f t="shared" si="15"/>
        <v>0</v>
      </c>
      <c r="BG138" s="199">
        <f t="shared" si="16"/>
        <v>0</v>
      </c>
      <c r="BH138" s="199">
        <f t="shared" si="17"/>
        <v>0</v>
      </c>
      <c r="BI138" s="199">
        <f t="shared" si="18"/>
        <v>0</v>
      </c>
      <c r="BJ138" s="17" t="s">
        <v>79</v>
      </c>
      <c r="BK138" s="199">
        <f t="shared" si="19"/>
        <v>0</v>
      </c>
      <c r="BL138" s="17" t="s">
        <v>336</v>
      </c>
      <c r="BM138" s="198" t="s">
        <v>821</v>
      </c>
    </row>
    <row r="139" spans="1:65" s="12" customFormat="1" ht="25.95" customHeight="1">
      <c r="B139" s="171"/>
      <c r="C139" s="172"/>
      <c r="D139" s="173" t="s">
        <v>70</v>
      </c>
      <c r="E139" s="174" t="s">
        <v>822</v>
      </c>
      <c r="F139" s="174" t="s">
        <v>823</v>
      </c>
      <c r="G139" s="172"/>
      <c r="H139" s="172"/>
      <c r="I139" s="175"/>
      <c r="J139" s="176">
        <f>BK139</f>
        <v>0</v>
      </c>
      <c r="K139" s="172"/>
      <c r="L139" s="177"/>
      <c r="M139" s="178"/>
      <c r="N139" s="179"/>
      <c r="O139" s="179"/>
      <c r="P139" s="180">
        <f>SUM(P140:P148)</f>
        <v>0</v>
      </c>
      <c r="Q139" s="179"/>
      <c r="R139" s="180">
        <f>SUM(R140:R148)</f>
        <v>0</v>
      </c>
      <c r="S139" s="179"/>
      <c r="T139" s="181">
        <f>SUM(T140:T148)</f>
        <v>0</v>
      </c>
      <c r="AR139" s="182" t="s">
        <v>130</v>
      </c>
      <c r="AT139" s="183" t="s">
        <v>70</v>
      </c>
      <c r="AU139" s="183" t="s">
        <v>71</v>
      </c>
      <c r="AY139" s="182" t="s">
        <v>124</v>
      </c>
      <c r="BK139" s="184">
        <f>SUM(BK140:BK148)</f>
        <v>0</v>
      </c>
    </row>
    <row r="140" spans="1:65" s="2" customFormat="1" ht="16.5" customHeight="1">
      <c r="A140" s="34"/>
      <c r="B140" s="35"/>
      <c r="C140" s="187" t="s">
        <v>151</v>
      </c>
      <c r="D140" s="187" t="s">
        <v>126</v>
      </c>
      <c r="E140" s="188" t="s">
        <v>824</v>
      </c>
      <c r="F140" s="189" t="s">
        <v>825</v>
      </c>
      <c r="G140" s="190" t="s">
        <v>826</v>
      </c>
      <c r="H140" s="191">
        <v>1</v>
      </c>
      <c r="I140" s="192"/>
      <c r="J140" s="193">
        <f t="shared" ref="J140:J148" si="20">ROUND(I140*H140,2)</f>
        <v>0</v>
      </c>
      <c r="K140" s="189" t="s">
        <v>19</v>
      </c>
      <c r="L140" s="39"/>
      <c r="M140" s="194" t="s">
        <v>19</v>
      </c>
      <c r="N140" s="195" t="s">
        <v>42</v>
      </c>
      <c r="O140" s="64"/>
      <c r="P140" s="196">
        <f t="shared" ref="P140:P148" si="21">O140*H140</f>
        <v>0</v>
      </c>
      <c r="Q140" s="196">
        <v>0</v>
      </c>
      <c r="R140" s="196">
        <f t="shared" ref="R140:R148" si="22">Q140*H140</f>
        <v>0</v>
      </c>
      <c r="S140" s="196">
        <v>0</v>
      </c>
      <c r="T140" s="197">
        <f t="shared" ref="T140:T148" si="23"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79</v>
      </c>
      <c r="AT140" s="198" t="s">
        <v>126</v>
      </c>
      <c r="AU140" s="198" t="s">
        <v>79</v>
      </c>
      <c r="AY140" s="17" t="s">
        <v>124</v>
      </c>
      <c r="BE140" s="199">
        <f t="shared" ref="BE140:BE148" si="24">IF(N140="základní",J140,0)</f>
        <v>0</v>
      </c>
      <c r="BF140" s="199">
        <f t="shared" ref="BF140:BF148" si="25">IF(N140="snížená",J140,0)</f>
        <v>0</v>
      </c>
      <c r="BG140" s="199">
        <f t="shared" ref="BG140:BG148" si="26">IF(N140="zákl. přenesená",J140,0)</f>
        <v>0</v>
      </c>
      <c r="BH140" s="199">
        <f t="shared" ref="BH140:BH148" si="27">IF(N140="sníž. přenesená",J140,0)</f>
        <v>0</v>
      </c>
      <c r="BI140" s="199">
        <f t="shared" ref="BI140:BI148" si="28">IF(N140="nulová",J140,0)</f>
        <v>0</v>
      </c>
      <c r="BJ140" s="17" t="s">
        <v>79</v>
      </c>
      <c r="BK140" s="199">
        <f t="shared" ref="BK140:BK148" si="29">ROUND(I140*H140,2)</f>
        <v>0</v>
      </c>
      <c r="BL140" s="17" t="s">
        <v>79</v>
      </c>
      <c r="BM140" s="198" t="s">
        <v>827</v>
      </c>
    </row>
    <row r="141" spans="1:65" s="2" customFormat="1" ht="16.5" customHeight="1">
      <c r="A141" s="34"/>
      <c r="B141" s="35"/>
      <c r="C141" s="187" t="s">
        <v>179</v>
      </c>
      <c r="D141" s="187" t="s">
        <v>126</v>
      </c>
      <c r="E141" s="188" t="s">
        <v>828</v>
      </c>
      <c r="F141" s="189" t="s">
        <v>829</v>
      </c>
      <c r="G141" s="190" t="s">
        <v>826</v>
      </c>
      <c r="H141" s="191">
        <v>1</v>
      </c>
      <c r="I141" s="192"/>
      <c r="J141" s="193">
        <f t="shared" si="20"/>
        <v>0</v>
      </c>
      <c r="K141" s="189" t="s">
        <v>19</v>
      </c>
      <c r="L141" s="39"/>
      <c r="M141" s="194" t="s">
        <v>19</v>
      </c>
      <c r="N141" s="195" t="s">
        <v>42</v>
      </c>
      <c r="O141" s="64"/>
      <c r="P141" s="196">
        <f t="shared" si="21"/>
        <v>0</v>
      </c>
      <c r="Q141" s="196">
        <v>0</v>
      </c>
      <c r="R141" s="196">
        <f t="shared" si="22"/>
        <v>0</v>
      </c>
      <c r="S141" s="196">
        <v>0</v>
      </c>
      <c r="T141" s="197">
        <f t="shared" si="2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79</v>
      </c>
      <c r="AT141" s="198" t="s">
        <v>126</v>
      </c>
      <c r="AU141" s="198" t="s">
        <v>79</v>
      </c>
      <c r="AY141" s="17" t="s">
        <v>124</v>
      </c>
      <c r="BE141" s="199">
        <f t="shared" si="24"/>
        <v>0</v>
      </c>
      <c r="BF141" s="199">
        <f t="shared" si="25"/>
        <v>0</v>
      </c>
      <c r="BG141" s="199">
        <f t="shared" si="26"/>
        <v>0</v>
      </c>
      <c r="BH141" s="199">
        <f t="shared" si="27"/>
        <v>0</v>
      </c>
      <c r="BI141" s="199">
        <f t="shared" si="28"/>
        <v>0</v>
      </c>
      <c r="BJ141" s="17" t="s">
        <v>79</v>
      </c>
      <c r="BK141" s="199">
        <f t="shared" si="29"/>
        <v>0</v>
      </c>
      <c r="BL141" s="17" t="s">
        <v>79</v>
      </c>
      <c r="BM141" s="198" t="s">
        <v>830</v>
      </c>
    </row>
    <row r="142" spans="1:65" s="2" customFormat="1" ht="16.5" customHeight="1">
      <c r="A142" s="34"/>
      <c r="B142" s="35"/>
      <c r="C142" s="187" t="s">
        <v>157</v>
      </c>
      <c r="D142" s="187" t="s">
        <v>126</v>
      </c>
      <c r="E142" s="188" t="s">
        <v>831</v>
      </c>
      <c r="F142" s="189" t="s">
        <v>832</v>
      </c>
      <c r="G142" s="190" t="s">
        <v>19</v>
      </c>
      <c r="H142" s="191">
        <v>1</v>
      </c>
      <c r="I142" s="192"/>
      <c r="J142" s="193">
        <f t="shared" si="20"/>
        <v>0</v>
      </c>
      <c r="K142" s="189" t="s">
        <v>19</v>
      </c>
      <c r="L142" s="39"/>
      <c r="M142" s="194" t="s">
        <v>19</v>
      </c>
      <c r="N142" s="195" t="s">
        <v>42</v>
      </c>
      <c r="O142" s="64"/>
      <c r="P142" s="196">
        <f t="shared" si="21"/>
        <v>0</v>
      </c>
      <c r="Q142" s="196">
        <v>0</v>
      </c>
      <c r="R142" s="196">
        <f t="shared" si="22"/>
        <v>0</v>
      </c>
      <c r="S142" s="196">
        <v>0</v>
      </c>
      <c r="T142" s="197">
        <f t="shared" si="2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79</v>
      </c>
      <c r="AT142" s="198" t="s">
        <v>126</v>
      </c>
      <c r="AU142" s="198" t="s">
        <v>79</v>
      </c>
      <c r="AY142" s="17" t="s">
        <v>124</v>
      </c>
      <c r="BE142" s="199">
        <f t="shared" si="24"/>
        <v>0</v>
      </c>
      <c r="BF142" s="199">
        <f t="shared" si="25"/>
        <v>0</v>
      </c>
      <c r="BG142" s="199">
        <f t="shared" si="26"/>
        <v>0</v>
      </c>
      <c r="BH142" s="199">
        <f t="shared" si="27"/>
        <v>0</v>
      </c>
      <c r="BI142" s="199">
        <f t="shared" si="28"/>
        <v>0</v>
      </c>
      <c r="BJ142" s="17" t="s">
        <v>79</v>
      </c>
      <c r="BK142" s="199">
        <f t="shared" si="29"/>
        <v>0</v>
      </c>
      <c r="BL142" s="17" t="s">
        <v>79</v>
      </c>
      <c r="BM142" s="198" t="s">
        <v>833</v>
      </c>
    </row>
    <row r="143" spans="1:65" s="2" customFormat="1" ht="16.5" customHeight="1">
      <c r="A143" s="34"/>
      <c r="B143" s="35"/>
      <c r="C143" s="187" t="s">
        <v>189</v>
      </c>
      <c r="D143" s="187" t="s">
        <v>126</v>
      </c>
      <c r="E143" s="188" t="s">
        <v>834</v>
      </c>
      <c r="F143" s="189" t="s">
        <v>835</v>
      </c>
      <c r="G143" s="190" t="s">
        <v>826</v>
      </c>
      <c r="H143" s="191">
        <v>1</v>
      </c>
      <c r="I143" s="192"/>
      <c r="J143" s="193">
        <f t="shared" si="20"/>
        <v>0</v>
      </c>
      <c r="K143" s="189" t="s">
        <v>19</v>
      </c>
      <c r="L143" s="39"/>
      <c r="M143" s="194" t="s">
        <v>19</v>
      </c>
      <c r="N143" s="195" t="s">
        <v>42</v>
      </c>
      <c r="O143" s="64"/>
      <c r="P143" s="196">
        <f t="shared" si="21"/>
        <v>0</v>
      </c>
      <c r="Q143" s="196">
        <v>0</v>
      </c>
      <c r="R143" s="196">
        <f t="shared" si="22"/>
        <v>0</v>
      </c>
      <c r="S143" s="196">
        <v>0</v>
      </c>
      <c r="T143" s="197">
        <f t="shared" si="2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79</v>
      </c>
      <c r="AT143" s="198" t="s">
        <v>126</v>
      </c>
      <c r="AU143" s="198" t="s">
        <v>79</v>
      </c>
      <c r="AY143" s="17" t="s">
        <v>124</v>
      </c>
      <c r="BE143" s="199">
        <f t="shared" si="24"/>
        <v>0</v>
      </c>
      <c r="BF143" s="199">
        <f t="shared" si="25"/>
        <v>0</v>
      </c>
      <c r="BG143" s="199">
        <f t="shared" si="26"/>
        <v>0</v>
      </c>
      <c r="BH143" s="199">
        <f t="shared" si="27"/>
        <v>0</v>
      </c>
      <c r="BI143" s="199">
        <f t="shared" si="28"/>
        <v>0</v>
      </c>
      <c r="BJ143" s="17" t="s">
        <v>79</v>
      </c>
      <c r="BK143" s="199">
        <f t="shared" si="29"/>
        <v>0</v>
      </c>
      <c r="BL143" s="17" t="s">
        <v>79</v>
      </c>
      <c r="BM143" s="198" t="s">
        <v>836</v>
      </c>
    </row>
    <row r="144" spans="1:65" s="2" customFormat="1" ht="16.5" customHeight="1">
      <c r="A144" s="34"/>
      <c r="B144" s="35"/>
      <c r="C144" s="187" t="s">
        <v>161</v>
      </c>
      <c r="D144" s="187" t="s">
        <v>126</v>
      </c>
      <c r="E144" s="188" t="s">
        <v>655</v>
      </c>
      <c r="F144" s="189" t="s">
        <v>837</v>
      </c>
      <c r="G144" s="190" t="s">
        <v>826</v>
      </c>
      <c r="H144" s="191">
        <v>1</v>
      </c>
      <c r="I144" s="192"/>
      <c r="J144" s="193">
        <f t="shared" si="20"/>
        <v>0</v>
      </c>
      <c r="K144" s="189" t="s">
        <v>838</v>
      </c>
      <c r="L144" s="39"/>
      <c r="M144" s="194" t="s">
        <v>19</v>
      </c>
      <c r="N144" s="195" t="s">
        <v>42</v>
      </c>
      <c r="O144" s="64"/>
      <c r="P144" s="196">
        <f t="shared" si="21"/>
        <v>0</v>
      </c>
      <c r="Q144" s="196">
        <v>0</v>
      </c>
      <c r="R144" s="196">
        <f t="shared" si="22"/>
        <v>0</v>
      </c>
      <c r="S144" s="196">
        <v>0</v>
      </c>
      <c r="T144" s="197">
        <f t="shared" si="2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79</v>
      </c>
      <c r="AT144" s="198" t="s">
        <v>126</v>
      </c>
      <c r="AU144" s="198" t="s">
        <v>79</v>
      </c>
      <c r="AY144" s="17" t="s">
        <v>124</v>
      </c>
      <c r="BE144" s="199">
        <f t="shared" si="24"/>
        <v>0</v>
      </c>
      <c r="BF144" s="199">
        <f t="shared" si="25"/>
        <v>0</v>
      </c>
      <c r="BG144" s="199">
        <f t="shared" si="26"/>
        <v>0</v>
      </c>
      <c r="BH144" s="199">
        <f t="shared" si="27"/>
        <v>0</v>
      </c>
      <c r="BI144" s="199">
        <f t="shared" si="28"/>
        <v>0</v>
      </c>
      <c r="BJ144" s="17" t="s">
        <v>79</v>
      </c>
      <c r="BK144" s="199">
        <f t="shared" si="29"/>
        <v>0</v>
      </c>
      <c r="BL144" s="17" t="s">
        <v>79</v>
      </c>
      <c r="BM144" s="198" t="s">
        <v>839</v>
      </c>
    </row>
    <row r="145" spans="1:65" s="2" customFormat="1" ht="16.5" customHeight="1">
      <c r="A145" s="34"/>
      <c r="B145" s="35"/>
      <c r="C145" s="187" t="s">
        <v>199</v>
      </c>
      <c r="D145" s="187" t="s">
        <v>126</v>
      </c>
      <c r="E145" s="188" t="s">
        <v>840</v>
      </c>
      <c r="F145" s="189" t="s">
        <v>841</v>
      </c>
      <c r="G145" s="190" t="s">
        <v>826</v>
      </c>
      <c r="H145" s="191">
        <v>1</v>
      </c>
      <c r="I145" s="192"/>
      <c r="J145" s="193">
        <f t="shared" si="20"/>
        <v>0</v>
      </c>
      <c r="K145" s="189" t="s">
        <v>19</v>
      </c>
      <c r="L145" s="39"/>
      <c r="M145" s="194" t="s">
        <v>19</v>
      </c>
      <c r="N145" s="195" t="s">
        <v>42</v>
      </c>
      <c r="O145" s="64"/>
      <c r="P145" s="196">
        <f t="shared" si="21"/>
        <v>0</v>
      </c>
      <c r="Q145" s="196">
        <v>0</v>
      </c>
      <c r="R145" s="196">
        <f t="shared" si="22"/>
        <v>0</v>
      </c>
      <c r="S145" s="196">
        <v>0</v>
      </c>
      <c r="T145" s="197">
        <f t="shared" si="2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79</v>
      </c>
      <c r="AT145" s="198" t="s">
        <v>126</v>
      </c>
      <c r="AU145" s="198" t="s">
        <v>79</v>
      </c>
      <c r="AY145" s="17" t="s">
        <v>124</v>
      </c>
      <c r="BE145" s="199">
        <f t="shared" si="24"/>
        <v>0</v>
      </c>
      <c r="BF145" s="199">
        <f t="shared" si="25"/>
        <v>0</v>
      </c>
      <c r="BG145" s="199">
        <f t="shared" si="26"/>
        <v>0</v>
      </c>
      <c r="BH145" s="199">
        <f t="shared" si="27"/>
        <v>0</v>
      </c>
      <c r="BI145" s="199">
        <f t="shared" si="28"/>
        <v>0</v>
      </c>
      <c r="BJ145" s="17" t="s">
        <v>79</v>
      </c>
      <c r="BK145" s="199">
        <f t="shared" si="29"/>
        <v>0</v>
      </c>
      <c r="BL145" s="17" t="s">
        <v>79</v>
      </c>
      <c r="BM145" s="198" t="s">
        <v>842</v>
      </c>
    </row>
    <row r="146" spans="1:65" s="2" customFormat="1" ht="16.5" customHeight="1">
      <c r="A146" s="34"/>
      <c r="B146" s="35"/>
      <c r="C146" s="187" t="s">
        <v>168</v>
      </c>
      <c r="D146" s="187" t="s">
        <v>126</v>
      </c>
      <c r="E146" s="188" t="s">
        <v>843</v>
      </c>
      <c r="F146" s="189" t="s">
        <v>844</v>
      </c>
      <c r="G146" s="190" t="s">
        <v>19</v>
      </c>
      <c r="H146" s="191">
        <v>1</v>
      </c>
      <c r="I146" s="192"/>
      <c r="J146" s="193">
        <f t="shared" si="20"/>
        <v>0</v>
      </c>
      <c r="K146" s="189" t="s">
        <v>19</v>
      </c>
      <c r="L146" s="39"/>
      <c r="M146" s="194" t="s">
        <v>19</v>
      </c>
      <c r="N146" s="195" t="s">
        <v>42</v>
      </c>
      <c r="O146" s="64"/>
      <c r="P146" s="196">
        <f t="shared" si="21"/>
        <v>0</v>
      </c>
      <c r="Q146" s="196">
        <v>0</v>
      </c>
      <c r="R146" s="196">
        <f t="shared" si="22"/>
        <v>0</v>
      </c>
      <c r="S146" s="196">
        <v>0</v>
      </c>
      <c r="T146" s="197">
        <f t="shared" si="2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79</v>
      </c>
      <c r="AT146" s="198" t="s">
        <v>126</v>
      </c>
      <c r="AU146" s="198" t="s">
        <v>79</v>
      </c>
      <c r="AY146" s="17" t="s">
        <v>124</v>
      </c>
      <c r="BE146" s="199">
        <f t="shared" si="24"/>
        <v>0</v>
      </c>
      <c r="BF146" s="199">
        <f t="shared" si="25"/>
        <v>0</v>
      </c>
      <c r="BG146" s="199">
        <f t="shared" si="26"/>
        <v>0</v>
      </c>
      <c r="BH146" s="199">
        <f t="shared" si="27"/>
        <v>0</v>
      </c>
      <c r="BI146" s="199">
        <f t="shared" si="28"/>
        <v>0</v>
      </c>
      <c r="BJ146" s="17" t="s">
        <v>79</v>
      </c>
      <c r="BK146" s="199">
        <f t="shared" si="29"/>
        <v>0</v>
      </c>
      <c r="BL146" s="17" t="s">
        <v>79</v>
      </c>
      <c r="BM146" s="198" t="s">
        <v>845</v>
      </c>
    </row>
    <row r="147" spans="1:65" s="2" customFormat="1" ht="16.5" customHeight="1">
      <c r="A147" s="34"/>
      <c r="B147" s="35"/>
      <c r="C147" s="187" t="s">
        <v>8</v>
      </c>
      <c r="D147" s="187" t="s">
        <v>126</v>
      </c>
      <c r="E147" s="188" t="s">
        <v>846</v>
      </c>
      <c r="F147" s="189" t="s">
        <v>847</v>
      </c>
      <c r="G147" s="190" t="s">
        <v>826</v>
      </c>
      <c r="H147" s="191">
        <v>1</v>
      </c>
      <c r="I147" s="192"/>
      <c r="J147" s="193">
        <f t="shared" si="20"/>
        <v>0</v>
      </c>
      <c r="K147" s="189" t="s">
        <v>838</v>
      </c>
      <c r="L147" s="39"/>
      <c r="M147" s="194" t="s">
        <v>19</v>
      </c>
      <c r="N147" s="195" t="s">
        <v>42</v>
      </c>
      <c r="O147" s="64"/>
      <c r="P147" s="196">
        <f t="shared" si="21"/>
        <v>0</v>
      </c>
      <c r="Q147" s="196">
        <v>0</v>
      </c>
      <c r="R147" s="196">
        <f t="shared" si="22"/>
        <v>0</v>
      </c>
      <c r="S147" s="196">
        <v>0</v>
      </c>
      <c r="T147" s="197">
        <f t="shared" si="2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79</v>
      </c>
      <c r="AT147" s="198" t="s">
        <v>126</v>
      </c>
      <c r="AU147" s="198" t="s">
        <v>79</v>
      </c>
      <c r="AY147" s="17" t="s">
        <v>124</v>
      </c>
      <c r="BE147" s="199">
        <f t="shared" si="24"/>
        <v>0</v>
      </c>
      <c r="BF147" s="199">
        <f t="shared" si="25"/>
        <v>0</v>
      </c>
      <c r="BG147" s="199">
        <f t="shared" si="26"/>
        <v>0</v>
      </c>
      <c r="BH147" s="199">
        <f t="shared" si="27"/>
        <v>0</v>
      </c>
      <c r="BI147" s="199">
        <f t="shared" si="28"/>
        <v>0</v>
      </c>
      <c r="BJ147" s="17" t="s">
        <v>79</v>
      </c>
      <c r="BK147" s="199">
        <f t="shared" si="29"/>
        <v>0</v>
      </c>
      <c r="BL147" s="17" t="s">
        <v>79</v>
      </c>
      <c r="BM147" s="198" t="s">
        <v>848</v>
      </c>
    </row>
    <row r="148" spans="1:65" s="2" customFormat="1" ht="16.5" customHeight="1">
      <c r="A148" s="34"/>
      <c r="B148" s="35"/>
      <c r="C148" s="187" t="s">
        <v>173</v>
      </c>
      <c r="D148" s="187" t="s">
        <v>126</v>
      </c>
      <c r="E148" s="188" t="s">
        <v>849</v>
      </c>
      <c r="F148" s="189" t="s">
        <v>850</v>
      </c>
      <c r="G148" s="190" t="s">
        <v>19</v>
      </c>
      <c r="H148" s="191">
        <v>1</v>
      </c>
      <c r="I148" s="192"/>
      <c r="J148" s="193">
        <f t="shared" si="20"/>
        <v>0</v>
      </c>
      <c r="K148" s="189" t="s">
        <v>838</v>
      </c>
      <c r="L148" s="39"/>
      <c r="M148" s="247" t="s">
        <v>19</v>
      </c>
      <c r="N148" s="248" t="s">
        <v>42</v>
      </c>
      <c r="O148" s="249"/>
      <c r="P148" s="250">
        <f t="shared" si="21"/>
        <v>0</v>
      </c>
      <c r="Q148" s="250">
        <v>0</v>
      </c>
      <c r="R148" s="250">
        <f t="shared" si="22"/>
        <v>0</v>
      </c>
      <c r="S148" s="250">
        <v>0</v>
      </c>
      <c r="T148" s="251">
        <f t="shared" si="2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851</v>
      </c>
      <c r="AT148" s="198" t="s">
        <v>126</v>
      </c>
      <c r="AU148" s="198" t="s">
        <v>79</v>
      </c>
      <c r="AY148" s="17" t="s">
        <v>124</v>
      </c>
      <c r="BE148" s="199">
        <f t="shared" si="24"/>
        <v>0</v>
      </c>
      <c r="BF148" s="199">
        <f t="shared" si="25"/>
        <v>0</v>
      </c>
      <c r="BG148" s="199">
        <f t="shared" si="26"/>
        <v>0</v>
      </c>
      <c r="BH148" s="199">
        <f t="shared" si="27"/>
        <v>0</v>
      </c>
      <c r="BI148" s="199">
        <f t="shared" si="28"/>
        <v>0</v>
      </c>
      <c r="BJ148" s="17" t="s">
        <v>79</v>
      </c>
      <c r="BK148" s="199">
        <f t="shared" si="29"/>
        <v>0</v>
      </c>
      <c r="BL148" s="17" t="s">
        <v>851</v>
      </c>
      <c r="BM148" s="198" t="s">
        <v>852</v>
      </c>
    </row>
    <row r="149" spans="1:65" s="2" customFormat="1" ht="6.9" customHeight="1">
      <c r="A149" s="34"/>
      <c r="B149" s="47"/>
      <c r="C149" s="48"/>
      <c r="D149" s="48"/>
      <c r="E149" s="48"/>
      <c r="F149" s="48"/>
      <c r="G149" s="48"/>
      <c r="H149" s="48"/>
      <c r="I149" s="136"/>
      <c r="J149" s="48"/>
      <c r="K149" s="48"/>
      <c r="L149" s="39"/>
      <c r="M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</row>
  </sheetData>
  <sheetProtection algorithmName="SHA-512" hashValue="asl6E4Z/x48FIvth4FYQtPR+SYdja/ZzHbNw9DrP/KgPYYu9cb/tNWqPEj8ijzOwZTZgoigQiwhugo8xjV1iow==" saltValue="RCQHo16Sy8mruNuiq9jIUke0WqH4bod7r5CM4vQomw8WfDSZTSf1X/fNEW+LPDguzwFDCnXuRZ77+fQeoCKaCA==" spinCount="100000" sheet="1" objects="1" scenarios="1" formatColumns="0" formatRows="0" autoFilter="0"/>
  <autoFilter ref="C83:K148" xr:uid="{00000000-0009-0000-0000-000002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SO 10 Stavebně konst...</vt:lpstr>
      <vt:lpstr>02 - SO 20 Elektroinstalace</vt:lpstr>
      <vt:lpstr>'01 - SO 10 Stavebně konst...'!Názvy_tisku</vt:lpstr>
      <vt:lpstr>'02 - SO 20 Elektroinstalace'!Názvy_tisku</vt:lpstr>
      <vt:lpstr>'Rekapitulace stavby'!Názvy_tisku</vt:lpstr>
      <vt:lpstr>'01 - SO 10 Stavebně konst...'!Oblast_tisku</vt:lpstr>
      <vt:lpstr>'02 - SO 20 Elektroinstalace'!Oblast_tisku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Menšík</dc:creator>
  <cp:lastModifiedBy>Jiří Menšík</cp:lastModifiedBy>
  <dcterms:created xsi:type="dcterms:W3CDTF">2020-06-05T00:01:50Z</dcterms:created>
  <dcterms:modified xsi:type="dcterms:W3CDTF">2020-06-05T00:23:59Z</dcterms:modified>
</cp:coreProperties>
</file>